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rusic\Desktop\ELEONORA\DJEČJI PRORAČUN\Dječji proračun 2023.-2025\"/>
    </mc:Choice>
  </mc:AlternateContent>
  <xr:revisionPtr revIDLastSave="0" documentId="8_{997FFEAE-9301-4004-9E43-C5791164F284}" xr6:coauthVersionLast="47" xr6:coauthVersionMax="47" xr10:uidLastSave="{00000000-0000-0000-0000-000000000000}"/>
  <bookViews>
    <workbookView xWindow="-120" yWindow="-120" windowWidth="29040" windowHeight="15840" xr2:uid="{D5236EFB-465E-4EAD-B399-36371AFD400E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12" i="2" s="1"/>
  <c r="C22" i="2"/>
  <c r="H37" i="1"/>
  <c r="G37" i="1"/>
  <c r="H25" i="1"/>
  <c r="G25" i="1"/>
  <c r="H41" i="1"/>
  <c r="G41" i="1"/>
  <c r="H24" i="1"/>
  <c r="F11" i="1"/>
  <c r="E11" i="1"/>
  <c r="D11" i="1"/>
  <c r="H12" i="1"/>
  <c r="G12" i="1"/>
  <c r="H45" i="1"/>
  <c r="G45" i="1"/>
  <c r="H44" i="1"/>
  <c r="G44" i="1"/>
  <c r="F43" i="1"/>
  <c r="E43" i="1"/>
  <c r="D43" i="1"/>
  <c r="D42" i="1" s="1"/>
  <c r="H40" i="1"/>
  <c r="G40" i="1"/>
  <c r="F39" i="1"/>
  <c r="F38" i="1" s="1"/>
  <c r="E39" i="1"/>
  <c r="E38" i="1" s="1"/>
  <c r="D39" i="1"/>
  <c r="D38" i="1" s="1"/>
  <c r="H36" i="1"/>
  <c r="G36" i="1"/>
  <c r="F35" i="1"/>
  <c r="E35" i="1"/>
  <c r="D35" i="1"/>
  <c r="H34" i="1"/>
  <c r="G34" i="1"/>
  <c r="F33" i="1"/>
  <c r="H33" i="1" s="1"/>
  <c r="E33" i="1"/>
  <c r="D33" i="1"/>
  <c r="H32" i="1"/>
  <c r="G32" i="1"/>
  <c r="F31" i="1"/>
  <c r="E31" i="1"/>
  <c r="D31" i="1"/>
  <c r="G31" i="1" s="1"/>
  <c r="H29" i="1"/>
  <c r="G29" i="1"/>
  <c r="H28" i="1"/>
  <c r="G28" i="1"/>
  <c r="F27" i="1"/>
  <c r="E27" i="1"/>
  <c r="D27" i="1"/>
  <c r="H26" i="1"/>
  <c r="G26" i="1"/>
  <c r="F23" i="1"/>
  <c r="E23" i="1"/>
  <c r="D23" i="1"/>
  <c r="H22" i="1"/>
  <c r="G22" i="1"/>
  <c r="H21" i="1"/>
  <c r="G21" i="1"/>
  <c r="F20" i="1"/>
  <c r="E20" i="1"/>
  <c r="D20" i="1"/>
  <c r="H19" i="1"/>
  <c r="G19" i="1"/>
  <c r="H18" i="1"/>
  <c r="G18" i="1"/>
  <c r="H17" i="1"/>
  <c r="G17" i="1"/>
  <c r="F16" i="1"/>
  <c r="E16" i="1"/>
  <c r="D16" i="1"/>
  <c r="H15" i="1"/>
  <c r="G15" i="1"/>
  <c r="H14" i="1"/>
  <c r="G14" i="1"/>
  <c r="H27" i="1" l="1"/>
  <c r="H35" i="1"/>
  <c r="H16" i="1"/>
  <c r="G16" i="1"/>
  <c r="G27" i="1"/>
  <c r="H31" i="1"/>
  <c r="G33" i="1"/>
  <c r="G35" i="1"/>
  <c r="H43" i="1"/>
  <c r="H38" i="1"/>
  <c r="H39" i="1"/>
  <c r="G39" i="1"/>
  <c r="G43" i="1"/>
  <c r="G23" i="1"/>
  <c r="H23" i="1"/>
  <c r="G20" i="1"/>
  <c r="F10" i="1"/>
  <c r="H20" i="1"/>
  <c r="D10" i="1"/>
  <c r="D9" i="1" s="1"/>
  <c r="H11" i="1"/>
  <c r="E10" i="1"/>
  <c r="G11" i="1"/>
  <c r="G38" i="1"/>
  <c r="E42" i="1"/>
  <c r="G42" i="1" s="1"/>
  <c r="F42" i="1"/>
  <c r="F9" i="1" l="1"/>
  <c r="H42" i="1"/>
  <c r="H10" i="1"/>
  <c r="E9" i="1"/>
  <c r="G9" i="1" s="1"/>
  <c r="G10" i="1"/>
  <c r="H9" i="1" l="1"/>
</calcChain>
</file>

<file path=xl/sharedStrings.xml><?xml version="1.0" encoding="utf-8"?>
<sst xmlns="http://schemas.openxmlformats.org/spreadsheetml/2006/main" count="116" uniqueCount="83">
  <si>
    <t>OPĆINA VIŠKOVO</t>
  </si>
  <si>
    <t>DJEČJI PRORAČUN OPĆINE VIŠKOVO ZA RAZDOBLJE OD 2023. DO 2025. GODINE</t>
  </si>
  <si>
    <t xml:space="preserve"> </t>
  </si>
  <si>
    <t xml:space="preserve">  Razdjel / glava / program</t>
  </si>
  <si>
    <t>OPIS</t>
  </si>
  <si>
    <t xml:space="preserve">PLAN ZA 2023. </t>
  </si>
  <si>
    <t>PLAN ZA 2024.</t>
  </si>
  <si>
    <t>PLAN ZA 2025.</t>
  </si>
  <si>
    <t>Indeks</t>
  </si>
  <si>
    <t>4/3</t>
  </si>
  <si>
    <t>5/4</t>
  </si>
  <si>
    <t>Razdjel: 003</t>
  </si>
  <si>
    <t>UPRAVNA TIJELA</t>
  </si>
  <si>
    <t>Glava:   00301</t>
  </si>
  <si>
    <t>JEDINSTVENI UPRAVNI ODJEL</t>
  </si>
  <si>
    <t>Program</t>
  </si>
  <si>
    <t>PREDŠKOLSKI ODGOJ I SKRB O DJECI</t>
  </si>
  <si>
    <t>Kapitalni projekt</t>
  </si>
  <si>
    <t>K211105</t>
  </si>
  <si>
    <t>Izgradnja i opremanje objekata predškolskog odgoja</t>
  </si>
  <si>
    <t xml:space="preserve"> -</t>
  </si>
  <si>
    <t>Aktivnost</t>
  </si>
  <si>
    <t>A211106</t>
  </si>
  <si>
    <t>Sufinanciranje smještaja djece u predškolskim ustanovama</t>
  </si>
  <si>
    <t>A211107</t>
  </si>
  <si>
    <t>Ostale pomoći i naknade obiteljima za djecu</t>
  </si>
  <si>
    <t>JAVNE POTREBE U OBRAZOVANJU</t>
  </si>
  <si>
    <t>K231011</t>
  </si>
  <si>
    <t>Izgradnja i opremanje školskih objekata</t>
  </si>
  <si>
    <t>A231009</t>
  </si>
  <si>
    <t>Javne potrebe iznad standarda u osnovnom obrazovanju</t>
  </si>
  <si>
    <t>A231010</t>
  </si>
  <si>
    <t>Javne potrebe iznad standarda u srednjem obrazovanju</t>
  </si>
  <si>
    <t>JAVNE POTREBE U KULTURI I RELIGIJI</t>
  </si>
  <si>
    <t>A251001</t>
  </si>
  <si>
    <t>Potpore javnim ustanovama u kulturi za programe rada s djecom</t>
  </si>
  <si>
    <t>A251019</t>
  </si>
  <si>
    <t>Potpore udrugama u kulturi za programe rada s djecom</t>
  </si>
  <si>
    <t>JAVNE POTREBE U SPORTU, REKREACIJI I TEHNICKOJ KULTURI</t>
  </si>
  <si>
    <t>K261014</t>
  </si>
  <si>
    <t>A261014</t>
  </si>
  <si>
    <t>Potpore sportašima i udrugama u sportu za programe rada s djecom</t>
  </si>
  <si>
    <t>JAVNE POTREBE U PODRUČJU SOCIJALNE, ZDRAVSTVENE I OBITELJSKE SKRBI</t>
  </si>
  <si>
    <t>A217101</t>
  </si>
  <si>
    <t>Ostale pomoći obiteljima i kućanstvima za djecu</t>
  </si>
  <si>
    <t>A217105</t>
  </si>
  <si>
    <t>Aktivnosti zdravstvene zaštite djece</t>
  </si>
  <si>
    <t>Tekući projekt</t>
  </si>
  <si>
    <t>T217107</t>
  </si>
  <si>
    <t>Projekt "Za sretnije djetinjstvo"</t>
  </si>
  <si>
    <t>ODRŽAVANJE OBJEKATA KOMUNALNE INFRASTRUKTURE</t>
  </si>
  <si>
    <t>A431004</t>
  </si>
  <si>
    <t>Održavanje dječjih igrališta i drugih javnih površina za djecu</t>
  </si>
  <si>
    <t>OSTALE KOMUNALNE DJELATNOSTI</t>
  </si>
  <si>
    <t>A441002</t>
  </si>
  <si>
    <t>Javni prijevoz za osnovnoškolsku djecu</t>
  </si>
  <si>
    <t>K461034</t>
  </si>
  <si>
    <t>K461007</t>
  </si>
  <si>
    <t>Izgradnja, uređenje i opremanje javnih površina za djecu</t>
  </si>
  <si>
    <t>-</t>
  </si>
  <si>
    <t>Glava:   00302</t>
  </si>
  <si>
    <t>PRORAČUNSKI KORISNIK: DJEČJI VRTIĆ VIŠKOVO</t>
  </si>
  <si>
    <t xml:space="preserve">Program </t>
  </si>
  <si>
    <t>A211101/2</t>
  </si>
  <si>
    <t>Osnovne i posebne aktivnosti Dječjeg vrtića Viškovo</t>
  </si>
  <si>
    <t>K211104</t>
  </si>
  <si>
    <t>Nabava opreme za Dječji vrtić Viškovo</t>
  </si>
  <si>
    <t>Glava:   00303</t>
  </si>
  <si>
    <t>PRORAČUNSKI KORISNIK: KNJIŽNICA "HALUBAJSKA ZORA"</t>
  </si>
  <si>
    <t>KNJIŽNIČNA DJELATNOST</t>
  </si>
  <si>
    <t>A241001</t>
  </si>
  <si>
    <t>Osnovne aktivnosti Knjižnice za dječji uzrast</t>
  </si>
  <si>
    <t>K241002</t>
  </si>
  <si>
    <t>Nabava knjižnične građe za djecu</t>
  </si>
  <si>
    <t>A211108</t>
  </si>
  <si>
    <t xml:space="preserve">Upravljanje i održavanje objekata predškolskog odgoja </t>
  </si>
  <si>
    <t>Izgradnja i opremanje sportskih objekata</t>
  </si>
  <si>
    <t>A261015</t>
  </si>
  <si>
    <t>Upravljanje i održavanje sportskih objekata</t>
  </si>
  <si>
    <t>Izgradnja prometnih objekata za potrebe OŠ Marinići</t>
  </si>
  <si>
    <t>2023.</t>
  </si>
  <si>
    <r>
      <rPr>
        <sz val="8"/>
        <rFont val="Arial"/>
        <family val="2"/>
        <charset val="238"/>
      </rPr>
      <t>Izvor: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Proračun Općine Viškovo za 2023. godinu i projekcije za 2024. i 2025. godinu ("Službene novine Općine Viškovo", broj 21/22.)</t>
    </r>
  </si>
  <si>
    <t>IZGRADNJA OBJEKATA I UREĐAJA KOMUNALNE INFRASTRUKTURE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</si>
</sst>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5FA8EB"/>
        <bgColor indexed="64"/>
      </patternFill>
    </fill>
    <fill>
      <patternFill patternType="solid">
        <fgColor rgb="FFDCE7F4"/>
        <bgColor indexed="64"/>
      </patternFill>
    </fill>
    <fill>
      <patternFill patternType="solid">
        <fgColor rgb="FFEBF1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0" xfId="1" applyFont="1" applyFill="1" applyProtection="1">
      <protection locked="0"/>
    </xf>
    <xf numFmtId="0" fontId="2" fillId="2" borderId="0" xfId="1" applyFont="1" applyFill="1"/>
    <xf numFmtId="3" fontId="2" fillId="2" borderId="0" xfId="1" applyNumberFormat="1" applyFont="1" applyFill="1" applyAlignment="1">
      <alignment horizontal="right"/>
    </xf>
    <xf numFmtId="3" fontId="2" fillId="2" borderId="0" xfId="1" applyNumberFormat="1" applyFont="1" applyFill="1"/>
    <xf numFmtId="0" fontId="1" fillId="0" borderId="0" xfId="1"/>
    <xf numFmtId="3" fontId="1" fillId="0" borderId="0" xfId="1" applyNumberFormat="1" applyAlignment="1">
      <alignment horizontal="right"/>
    </xf>
    <xf numFmtId="3" fontId="1" fillId="0" borderId="0" xfId="1" applyNumberFormat="1"/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3" fontId="4" fillId="2" borderId="4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>
      <alignment horizontal="center"/>
    </xf>
    <xf numFmtId="49" fontId="5" fillId="2" borderId="8" xfId="1" applyNumberFormat="1" applyFont="1" applyFill="1" applyBorder="1" applyAlignment="1">
      <alignment horizontal="center"/>
    </xf>
    <xf numFmtId="0" fontId="4" fillId="3" borderId="9" xfId="1" applyFont="1" applyFill="1" applyBorder="1"/>
    <xf numFmtId="0" fontId="4" fillId="3" borderId="10" xfId="1" applyFont="1" applyFill="1" applyBorder="1"/>
    <xf numFmtId="0" fontId="4" fillId="3" borderId="0" xfId="1" applyFont="1" applyFill="1"/>
    <xf numFmtId="0" fontId="6" fillId="4" borderId="9" xfId="1" applyFont="1" applyFill="1" applyBorder="1"/>
    <xf numFmtId="0" fontId="6" fillId="4" borderId="0" xfId="1" applyFont="1" applyFill="1"/>
    <xf numFmtId="0" fontId="6" fillId="4" borderId="10" xfId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4" fontId="8" fillId="5" borderId="0" xfId="1" applyNumberFormat="1" applyFont="1" applyFill="1"/>
    <xf numFmtId="4" fontId="4" fillId="3" borderId="11" xfId="1" applyNumberFormat="1" applyFont="1" applyFill="1" applyBorder="1"/>
    <xf numFmtId="4" fontId="4" fillId="3" borderId="0" xfId="1" applyNumberFormat="1" applyFont="1" applyFill="1"/>
    <xf numFmtId="4" fontId="6" fillId="4" borderId="11" xfId="1" applyNumberFormat="1" applyFont="1" applyFill="1" applyBorder="1"/>
    <xf numFmtId="4" fontId="6" fillId="4" borderId="0" xfId="1" applyNumberFormat="1" applyFont="1" applyFill="1"/>
    <xf numFmtId="4" fontId="8" fillId="5" borderId="11" xfId="1" applyNumberFormat="1" applyFont="1" applyFill="1" applyBorder="1"/>
    <xf numFmtId="4" fontId="9" fillId="4" borderId="0" xfId="1" applyNumberFormat="1" applyFont="1" applyFill="1"/>
    <xf numFmtId="4" fontId="9" fillId="4" borderId="11" xfId="1" applyNumberFormat="1" applyFont="1" applyFill="1" applyBorder="1"/>
    <xf numFmtId="0" fontId="9" fillId="4" borderId="9" xfId="1" applyFont="1" applyFill="1" applyBorder="1"/>
    <xf numFmtId="0" fontId="9" fillId="4" borderId="10" xfId="1" applyFont="1" applyFill="1" applyBorder="1" applyAlignment="1">
      <alignment horizontal="right"/>
    </xf>
    <xf numFmtId="0" fontId="9" fillId="4" borderId="0" xfId="1" applyFont="1" applyFill="1"/>
    <xf numFmtId="0" fontId="8" fillId="5" borderId="9" xfId="1" applyFont="1" applyFill="1" applyBorder="1"/>
    <xf numFmtId="0" fontId="8" fillId="5" borderId="10" xfId="1" applyFont="1" applyFill="1" applyBorder="1"/>
    <xf numFmtId="0" fontId="8" fillId="5" borderId="0" xfId="1" applyFont="1" applyFill="1"/>
    <xf numFmtId="4" fontId="8" fillId="5" borderId="0" xfId="1" applyNumberFormat="1" applyFont="1" applyFill="1" applyAlignment="1">
      <alignment horizontal="right"/>
    </xf>
    <xf numFmtId="4" fontId="8" fillId="5" borderId="11" xfId="1" applyNumberFormat="1" applyFont="1" applyFill="1" applyBorder="1" applyAlignment="1">
      <alignment horizontal="right"/>
    </xf>
    <xf numFmtId="0" fontId="8" fillId="5" borderId="14" xfId="1" applyFont="1" applyFill="1" applyBorder="1"/>
    <xf numFmtId="0" fontId="8" fillId="5" borderId="12" xfId="1" applyFont="1" applyFill="1" applyBorder="1"/>
    <xf numFmtId="0" fontId="8" fillId="5" borderId="13" xfId="1" applyFont="1" applyFill="1" applyBorder="1"/>
    <xf numFmtId="0" fontId="8" fillId="5" borderId="10" xfId="1" applyFont="1" applyFill="1" applyBorder="1" applyAlignment="1">
      <alignment horizontal="center"/>
    </xf>
    <xf numFmtId="0" fontId="10" fillId="0" borderId="0" xfId="0" applyFont="1"/>
    <xf numFmtId="0" fontId="9" fillId="4" borderId="10" xfId="1" applyFont="1" applyFill="1" applyBorder="1"/>
    <xf numFmtId="4" fontId="0" fillId="0" borderId="0" xfId="0" applyNumberFormat="1"/>
    <xf numFmtId="0" fontId="11" fillId="0" borderId="0" xfId="0" applyFont="1"/>
    <xf numFmtId="10" fontId="0" fillId="0" borderId="0" xfId="0" applyNumberFormat="1"/>
    <xf numFmtId="4" fontId="8" fillId="5" borderId="15" xfId="1" applyNumberFormat="1" applyFont="1" applyFill="1" applyBorder="1"/>
    <xf numFmtId="4" fontId="8" fillId="5" borderId="14" xfId="1" applyNumberFormat="1" applyFont="1" applyFill="1" applyBorder="1"/>
    <xf numFmtId="0" fontId="3" fillId="2" borderId="0" xfId="1" applyFont="1" applyFill="1" applyAlignment="1">
      <alignment horizontal="center"/>
    </xf>
    <xf numFmtId="0" fontId="1" fillId="0" borderId="0" xfId="0" applyFont="1"/>
  </cellXfs>
  <cellStyles count="2">
    <cellStyle name="Normalno" xfId="0" builtinId="0"/>
    <cellStyle name="Normalno 2" xfId="1" xr:uid="{C43966B8-AC00-4F12-BD23-13AE443663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0DBA-BA38-4D48-A089-1A1D525E7788}">
  <sheetPr>
    <pageSetUpPr fitToPage="1"/>
  </sheetPr>
  <dimension ref="A3:H50"/>
  <sheetViews>
    <sheetView tabSelected="1" topLeftCell="A22" zoomScale="120" zoomScaleNormal="120" workbookViewId="0">
      <selection activeCell="A48" sqref="A48:XFD50"/>
    </sheetView>
  </sheetViews>
  <sheetFormatPr defaultRowHeight="15" x14ac:dyDescent="0.25"/>
  <cols>
    <col min="1" max="1" width="14.85546875" customWidth="1"/>
    <col min="3" max="3" width="61.28515625" bestFit="1" customWidth="1"/>
    <col min="4" max="4" width="13.42578125" bestFit="1" customWidth="1"/>
    <col min="5" max="5" width="12.85546875" bestFit="1" customWidth="1"/>
    <col min="6" max="6" width="14.7109375" customWidth="1"/>
  </cols>
  <sheetData>
    <row r="3" spans="1:8" x14ac:dyDescent="0.25">
      <c r="A3" s="1" t="s">
        <v>0</v>
      </c>
      <c r="B3" s="2"/>
      <c r="C3" s="2"/>
      <c r="D3" s="3"/>
      <c r="E3" s="4"/>
      <c r="F3" s="4"/>
      <c r="G3" s="4"/>
      <c r="H3" s="4"/>
    </row>
    <row r="4" spans="1:8" x14ac:dyDescent="0.25">
      <c r="A4" s="54" t="s">
        <v>1</v>
      </c>
      <c r="B4" s="55"/>
      <c r="C4" s="55"/>
      <c r="D4" s="55"/>
      <c r="E4" s="55"/>
      <c r="F4" s="55"/>
      <c r="G4" s="55"/>
      <c r="H4" s="55"/>
    </row>
    <row r="5" spans="1:8" x14ac:dyDescent="0.25">
      <c r="A5" s="2"/>
      <c r="B5" s="2"/>
      <c r="C5" s="2"/>
      <c r="D5" s="3" t="s">
        <v>2</v>
      </c>
      <c r="E5" s="4"/>
      <c r="F5" s="4"/>
      <c r="G5" s="4"/>
      <c r="H5" s="4"/>
    </row>
    <row r="6" spans="1:8" x14ac:dyDescent="0.25">
      <c r="A6" s="5"/>
      <c r="B6" s="5"/>
      <c r="C6" s="5"/>
      <c r="D6" s="6"/>
      <c r="E6" s="7"/>
      <c r="F6" s="7"/>
      <c r="G6" s="7"/>
      <c r="H6" s="7"/>
    </row>
    <row r="7" spans="1:8" x14ac:dyDescent="0.25">
      <c r="A7" s="8" t="s">
        <v>3</v>
      </c>
      <c r="B7" s="9"/>
      <c r="C7" s="10" t="s">
        <v>4</v>
      </c>
      <c r="D7" s="11" t="s">
        <v>5</v>
      </c>
      <c r="E7" s="12" t="s">
        <v>6</v>
      </c>
      <c r="F7" s="11" t="s">
        <v>7</v>
      </c>
      <c r="G7" s="12" t="s">
        <v>8</v>
      </c>
      <c r="H7" s="11" t="s">
        <v>8</v>
      </c>
    </row>
    <row r="8" spans="1:8" x14ac:dyDescent="0.25">
      <c r="A8" s="13">
        <v>1</v>
      </c>
      <c r="B8" s="14"/>
      <c r="C8" s="15">
        <v>2</v>
      </c>
      <c r="D8" s="16">
        <v>3</v>
      </c>
      <c r="E8" s="17">
        <v>4</v>
      </c>
      <c r="F8" s="16">
        <v>5</v>
      </c>
      <c r="G8" s="17" t="s">
        <v>9</v>
      </c>
      <c r="H8" s="18" t="s">
        <v>10</v>
      </c>
    </row>
    <row r="9" spans="1:8" x14ac:dyDescent="0.25">
      <c r="A9" s="19" t="s">
        <v>11</v>
      </c>
      <c r="B9" s="20"/>
      <c r="C9" s="21" t="s">
        <v>12</v>
      </c>
      <c r="D9" s="28">
        <f>D10+D38+D42</f>
        <v>10213550.930000002</v>
      </c>
      <c r="E9" s="28">
        <f>E10+E38+E42</f>
        <v>8954143.9800000004</v>
      </c>
      <c r="F9" s="28">
        <f>F10+F38+F42</f>
        <v>7909084.5700000003</v>
      </c>
      <c r="G9" s="29">
        <f t="shared" ref="G9:H11" si="0">E9*100/D9</f>
        <v>87.6692547123765</v>
      </c>
      <c r="H9" s="28">
        <f t="shared" si="0"/>
        <v>88.3287624999749</v>
      </c>
    </row>
    <row r="10" spans="1:8" x14ac:dyDescent="0.25">
      <c r="A10" s="19" t="s">
        <v>13</v>
      </c>
      <c r="B10" s="20"/>
      <c r="C10" s="21" t="s">
        <v>14</v>
      </c>
      <c r="D10" s="28">
        <f>D11+D16+D20+D23+D27+D31+D33+D35</f>
        <v>8734222.540000001</v>
      </c>
      <c r="E10" s="28">
        <f>E11+E16+E20+E23+E27+E31+E33+E35</f>
        <v>7470568.46</v>
      </c>
      <c r="F10" s="28">
        <f>F11+F16+F20+F23+F27+F31+F33+F35</f>
        <v>6422456.4299999997</v>
      </c>
      <c r="G10" s="29">
        <f t="shared" si="0"/>
        <v>85.532151554269873</v>
      </c>
      <c r="H10" s="28">
        <f t="shared" si="0"/>
        <v>85.970116790817812</v>
      </c>
    </row>
    <row r="11" spans="1:8" x14ac:dyDescent="0.25">
      <c r="A11" s="35" t="s">
        <v>15</v>
      </c>
      <c r="B11" s="36">
        <v>2011</v>
      </c>
      <c r="C11" s="37" t="s">
        <v>16</v>
      </c>
      <c r="D11" s="34">
        <f>SUM(D12:D15)</f>
        <v>6446944.04</v>
      </c>
      <c r="E11" s="34">
        <f>SUM(E12:E15)</f>
        <v>1857920.22</v>
      </c>
      <c r="F11" s="34">
        <f>SUM(F12:F15)</f>
        <v>1890835.47</v>
      </c>
      <c r="G11" s="33">
        <f t="shared" si="0"/>
        <v>28.818618689297637</v>
      </c>
      <c r="H11" s="34">
        <f t="shared" si="0"/>
        <v>101.77161805150062</v>
      </c>
    </row>
    <row r="12" spans="1:8" x14ac:dyDescent="0.25">
      <c r="A12" s="38" t="s">
        <v>17</v>
      </c>
      <c r="B12" s="39" t="s">
        <v>18</v>
      </c>
      <c r="C12" s="40" t="s">
        <v>19</v>
      </c>
      <c r="D12" s="32">
        <v>4612913.92</v>
      </c>
      <c r="E12" s="27">
        <v>33180.699999999997</v>
      </c>
      <c r="F12" s="32">
        <v>66095.95</v>
      </c>
      <c r="G12" s="32">
        <f t="shared" ref="G12:H16" si="1">E12/D12*100</f>
        <v>0.71930022054259357</v>
      </c>
      <c r="H12" s="32">
        <f t="shared" si="1"/>
        <v>199.19998673927915</v>
      </c>
    </row>
    <row r="13" spans="1:8" x14ac:dyDescent="0.25">
      <c r="A13" s="38" t="s">
        <v>21</v>
      </c>
      <c r="B13" s="39" t="s">
        <v>74</v>
      </c>
      <c r="C13" s="40" t="s">
        <v>75</v>
      </c>
      <c r="D13" s="32">
        <v>9290.6</v>
      </c>
      <c r="E13" s="27">
        <v>0</v>
      </c>
      <c r="F13" s="32">
        <v>0</v>
      </c>
      <c r="G13" s="42" t="s">
        <v>59</v>
      </c>
      <c r="H13" s="42" t="s">
        <v>59</v>
      </c>
    </row>
    <row r="14" spans="1:8" x14ac:dyDescent="0.25">
      <c r="A14" s="38" t="s">
        <v>21</v>
      </c>
      <c r="B14" s="39" t="s">
        <v>22</v>
      </c>
      <c r="C14" s="40" t="s">
        <v>23</v>
      </c>
      <c r="D14" s="32">
        <v>1738668.79</v>
      </c>
      <c r="E14" s="27">
        <v>1738668.79</v>
      </c>
      <c r="F14" s="32">
        <v>1738668.79</v>
      </c>
      <c r="G14" s="27">
        <f t="shared" si="1"/>
        <v>100</v>
      </c>
      <c r="H14" s="32">
        <f t="shared" si="1"/>
        <v>100</v>
      </c>
    </row>
    <row r="15" spans="1:8" x14ac:dyDescent="0.25">
      <c r="A15" s="38" t="s">
        <v>21</v>
      </c>
      <c r="B15" s="39" t="s">
        <v>24</v>
      </c>
      <c r="C15" s="40" t="s">
        <v>25</v>
      </c>
      <c r="D15" s="32">
        <v>86070.73</v>
      </c>
      <c r="E15" s="27">
        <v>86070.73</v>
      </c>
      <c r="F15" s="32">
        <v>86070.73</v>
      </c>
      <c r="G15" s="27">
        <f t="shared" si="1"/>
        <v>100</v>
      </c>
      <c r="H15" s="32">
        <f t="shared" si="1"/>
        <v>100</v>
      </c>
    </row>
    <row r="16" spans="1:8" x14ac:dyDescent="0.25">
      <c r="A16" s="35" t="s">
        <v>15</v>
      </c>
      <c r="B16" s="36">
        <v>2003</v>
      </c>
      <c r="C16" s="37" t="s">
        <v>26</v>
      </c>
      <c r="D16" s="34">
        <f>SUM(D17:D19)</f>
        <v>1561351.11</v>
      </c>
      <c r="E16" s="34">
        <f>SUM(E17:E19)</f>
        <v>4565531.8900000006</v>
      </c>
      <c r="F16" s="34">
        <f>SUM(F17:F19)</f>
        <v>2686840.5300000003</v>
      </c>
      <c r="G16" s="33">
        <f t="shared" si="1"/>
        <v>292.40904629068348</v>
      </c>
      <c r="H16" s="34">
        <f t="shared" si="1"/>
        <v>58.850547860262559</v>
      </c>
    </row>
    <row r="17" spans="1:8" x14ac:dyDescent="0.25">
      <c r="A17" s="38" t="s">
        <v>17</v>
      </c>
      <c r="B17" s="39" t="s">
        <v>27</v>
      </c>
      <c r="C17" s="40" t="s">
        <v>28</v>
      </c>
      <c r="D17" s="32">
        <v>1293383.76</v>
      </c>
      <c r="E17" s="27">
        <v>4297564.54</v>
      </c>
      <c r="F17" s="32">
        <v>2418873.1800000002</v>
      </c>
      <c r="G17" s="27">
        <f t="shared" ref="G17:H29" si="2">E17/D17*100</f>
        <v>332.27296282118152</v>
      </c>
      <c r="H17" s="32">
        <f t="shared" si="2"/>
        <v>56.284743544537911</v>
      </c>
    </row>
    <row r="18" spans="1:8" x14ac:dyDescent="0.25">
      <c r="A18" s="38" t="s">
        <v>21</v>
      </c>
      <c r="B18" s="39" t="s">
        <v>29</v>
      </c>
      <c r="C18" s="40" t="s">
        <v>30</v>
      </c>
      <c r="D18" s="32">
        <v>169088.86</v>
      </c>
      <c r="E18" s="27">
        <v>169088.86</v>
      </c>
      <c r="F18" s="32">
        <v>169088.86</v>
      </c>
      <c r="G18" s="27">
        <f t="shared" si="2"/>
        <v>100</v>
      </c>
      <c r="H18" s="32">
        <f t="shared" si="2"/>
        <v>100</v>
      </c>
    </row>
    <row r="19" spans="1:8" x14ac:dyDescent="0.25">
      <c r="A19" s="38" t="s">
        <v>21</v>
      </c>
      <c r="B19" s="39" t="s">
        <v>31</v>
      </c>
      <c r="C19" s="40" t="s">
        <v>32</v>
      </c>
      <c r="D19" s="32">
        <v>98878.49</v>
      </c>
      <c r="E19" s="27">
        <v>98878.49</v>
      </c>
      <c r="F19" s="32">
        <v>98878.49</v>
      </c>
      <c r="G19" s="27">
        <f t="shared" si="2"/>
        <v>100</v>
      </c>
      <c r="H19" s="32">
        <f t="shared" si="2"/>
        <v>100</v>
      </c>
    </row>
    <row r="20" spans="1:8" x14ac:dyDescent="0.25">
      <c r="A20" s="35" t="s">
        <v>15</v>
      </c>
      <c r="B20" s="36">
        <v>2005</v>
      </c>
      <c r="C20" s="37" t="s">
        <v>33</v>
      </c>
      <c r="D20" s="34">
        <f>D21+D22</f>
        <v>28867.199999999997</v>
      </c>
      <c r="E20" s="34">
        <f>E21+E22</f>
        <v>28867.199999999997</v>
      </c>
      <c r="F20" s="34">
        <f>F21+F22</f>
        <v>28867.199999999997</v>
      </c>
      <c r="G20" s="33">
        <f t="shared" si="2"/>
        <v>100</v>
      </c>
      <c r="H20" s="34">
        <f t="shared" si="2"/>
        <v>100</v>
      </c>
    </row>
    <row r="21" spans="1:8" x14ac:dyDescent="0.25">
      <c r="A21" s="38" t="s">
        <v>21</v>
      </c>
      <c r="B21" s="39" t="s">
        <v>34</v>
      </c>
      <c r="C21" s="40" t="s">
        <v>35</v>
      </c>
      <c r="D21" s="32">
        <v>3981.67</v>
      </c>
      <c r="E21" s="27">
        <v>3981.67</v>
      </c>
      <c r="F21" s="32">
        <v>3981.67</v>
      </c>
      <c r="G21" s="27">
        <f t="shared" si="2"/>
        <v>100</v>
      </c>
      <c r="H21" s="32">
        <f t="shared" si="2"/>
        <v>100</v>
      </c>
    </row>
    <row r="22" spans="1:8" x14ac:dyDescent="0.25">
      <c r="A22" s="38" t="s">
        <v>21</v>
      </c>
      <c r="B22" s="39" t="s">
        <v>36</v>
      </c>
      <c r="C22" s="40" t="s">
        <v>37</v>
      </c>
      <c r="D22" s="32">
        <v>24885.53</v>
      </c>
      <c r="E22" s="27">
        <v>24885.53</v>
      </c>
      <c r="F22" s="32">
        <v>24885.53</v>
      </c>
      <c r="G22" s="27">
        <f t="shared" si="2"/>
        <v>100</v>
      </c>
      <c r="H22" s="32">
        <f t="shared" si="2"/>
        <v>100</v>
      </c>
    </row>
    <row r="23" spans="1:8" x14ac:dyDescent="0.25">
      <c r="A23" s="35" t="s">
        <v>15</v>
      </c>
      <c r="B23" s="36">
        <v>2006</v>
      </c>
      <c r="C23" s="37" t="s">
        <v>38</v>
      </c>
      <c r="D23" s="34">
        <f>SUM(D24:D26)</f>
        <v>124493.98999999999</v>
      </c>
      <c r="E23" s="34">
        <f>SUM(E24:E26)</f>
        <v>150773.10999999999</v>
      </c>
      <c r="F23" s="34">
        <f>SUM(F24:F26)</f>
        <v>689627.71000000008</v>
      </c>
      <c r="G23" s="33">
        <f t="shared" si="2"/>
        <v>121.10874589207077</v>
      </c>
      <c r="H23" s="34">
        <f t="shared" si="2"/>
        <v>457.39436561333792</v>
      </c>
    </row>
    <row r="24" spans="1:8" x14ac:dyDescent="0.25">
      <c r="A24" s="38" t="s">
        <v>17</v>
      </c>
      <c r="B24" s="39" t="s">
        <v>39</v>
      </c>
      <c r="C24" s="40" t="s">
        <v>76</v>
      </c>
      <c r="D24" s="32">
        <v>0</v>
      </c>
      <c r="E24" s="27">
        <v>25217.33</v>
      </c>
      <c r="F24" s="32">
        <v>564071.93000000005</v>
      </c>
      <c r="G24" s="42" t="s">
        <v>59</v>
      </c>
      <c r="H24" s="42">
        <f>F24/E24*100</f>
        <v>2236.8424016341146</v>
      </c>
    </row>
    <row r="25" spans="1:8" x14ac:dyDescent="0.25">
      <c r="A25" s="38" t="s">
        <v>21</v>
      </c>
      <c r="B25" s="39" t="s">
        <v>77</v>
      </c>
      <c r="C25" s="40" t="s">
        <v>78</v>
      </c>
      <c r="D25" s="32">
        <v>10617.82</v>
      </c>
      <c r="E25" s="27">
        <v>11679.61</v>
      </c>
      <c r="F25" s="32">
        <v>11679.61</v>
      </c>
      <c r="G25" s="41">
        <f>E25/D25+100</f>
        <v>101.10000075345033</v>
      </c>
      <c r="H25" s="42">
        <f>F25/E25*100</f>
        <v>100</v>
      </c>
    </row>
    <row r="26" spans="1:8" x14ac:dyDescent="0.25">
      <c r="A26" s="38" t="s">
        <v>21</v>
      </c>
      <c r="B26" s="39" t="s">
        <v>40</v>
      </c>
      <c r="C26" s="40" t="s">
        <v>41</v>
      </c>
      <c r="D26" s="32">
        <v>113876.17</v>
      </c>
      <c r="E26" s="27">
        <v>113876.17</v>
      </c>
      <c r="F26" s="32">
        <v>113876.17</v>
      </c>
      <c r="G26" s="41">
        <f t="shared" si="2"/>
        <v>100</v>
      </c>
      <c r="H26" s="42">
        <f t="shared" si="2"/>
        <v>100</v>
      </c>
    </row>
    <row r="27" spans="1:8" s="47" customFormat="1" x14ac:dyDescent="0.25">
      <c r="A27" s="35" t="s">
        <v>15</v>
      </c>
      <c r="B27" s="36">
        <v>2017</v>
      </c>
      <c r="C27" s="37" t="s">
        <v>42</v>
      </c>
      <c r="D27" s="34">
        <f>D28+D29+D30</f>
        <v>218859.92</v>
      </c>
      <c r="E27" s="34">
        <f>E28+E29+E30</f>
        <v>158603.75</v>
      </c>
      <c r="F27" s="34">
        <f>F28+F29+F30</f>
        <v>158603.75</v>
      </c>
      <c r="G27" s="33">
        <f t="shared" si="2"/>
        <v>72.46815680093458</v>
      </c>
      <c r="H27" s="34">
        <f t="shared" si="2"/>
        <v>100</v>
      </c>
    </row>
    <row r="28" spans="1:8" s="47" customFormat="1" x14ac:dyDescent="0.25">
      <c r="A28" s="38" t="s">
        <v>21</v>
      </c>
      <c r="B28" s="39" t="s">
        <v>43</v>
      </c>
      <c r="C28" s="40" t="s">
        <v>44</v>
      </c>
      <c r="D28" s="32">
        <v>108169.08</v>
      </c>
      <c r="E28" s="27">
        <v>108169.08</v>
      </c>
      <c r="F28" s="32">
        <v>108169.08</v>
      </c>
      <c r="G28" s="27">
        <f t="shared" si="2"/>
        <v>100</v>
      </c>
      <c r="H28" s="32">
        <f t="shared" si="2"/>
        <v>100</v>
      </c>
    </row>
    <row r="29" spans="1:8" s="47" customFormat="1" x14ac:dyDescent="0.25">
      <c r="A29" s="38" t="s">
        <v>21</v>
      </c>
      <c r="B29" s="39" t="s">
        <v>45</v>
      </c>
      <c r="C29" s="40" t="s">
        <v>46</v>
      </c>
      <c r="D29" s="32">
        <v>3318.07</v>
      </c>
      <c r="E29" s="27">
        <v>3583.52</v>
      </c>
      <c r="F29" s="32">
        <v>3583.52</v>
      </c>
      <c r="G29" s="27">
        <f t="shared" si="2"/>
        <v>108.0001326072084</v>
      </c>
      <c r="H29" s="32">
        <f t="shared" si="2"/>
        <v>100</v>
      </c>
    </row>
    <row r="30" spans="1:8" s="47" customFormat="1" x14ac:dyDescent="0.25">
      <c r="A30" s="38" t="s">
        <v>47</v>
      </c>
      <c r="B30" s="39" t="s">
        <v>48</v>
      </c>
      <c r="C30" s="40" t="s">
        <v>49</v>
      </c>
      <c r="D30" s="32">
        <v>107372.77</v>
      </c>
      <c r="E30" s="27">
        <v>46851.15</v>
      </c>
      <c r="F30" s="32">
        <v>46851.15</v>
      </c>
      <c r="G30" s="41" t="s">
        <v>20</v>
      </c>
      <c r="H30" s="42" t="s">
        <v>20</v>
      </c>
    </row>
    <row r="31" spans="1:8" x14ac:dyDescent="0.25">
      <c r="A31" s="35" t="s">
        <v>15</v>
      </c>
      <c r="B31" s="36">
        <v>4003</v>
      </c>
      <c r="C31" s="37" t="s">
        <v>50</v>
      </c>
      <c r="D31" s="34">
        <f>D32</f>
        <v>26544.560000000001</v>
      </c>
      <c r="E31" s="34">
        <f>E32</f>
        <v>26544.560000000001</v>
      </c>
      <c r="F31" s="34">
        <f>F32</f>
        <v>26544.560000000001</v>
      </c>
      <c r="G31" s="33">
        <f t="shared" ref="G31:H36" si="3">E31/D31*100</f>
        <v>100</v>
      </c>
      <c r="H31" s="34">
        <f t="shared" si="3"/>
        <v>100</v>
      </c>
    </row>
    <row r="32" spans="1:8" x14ac:dyDescent="0.25">
      <c r="A32" s="38" t="s">
        <v>21</v>
      </c>
      <c r="B32" s="39" t="s">
        <v>51</v>
      </c>
      <c r="C32" s="40" t="s">
        <v>52</v>
      </c>
      <c r="D32" s="32">
        <v>26544.560000000001</v>
      </c>
      <c r="E32" s="27">
        <v>26544.560000000001</v>
      </c>
      <c r="F32" s="32">
        <v>26544.560000000001</v>
      </c>
      <c r="G32" s="27">
        <f t="shared" si="3"/>
        <v>100</v>
      </c>
      <c r="H32" s="32">
        <f t="shared" si="3"/>
        <v>100</v>
      </c>
    </row>
    <row r="33" spans="1:8" x14ac:dyDescent="0.25">
      <c r="A33" s="35" t="s">
        <v>15</v>
      </c>
      <c r="B33" s="48">
        <v>4004</v>
      </c>
      <c r="C33" s="37" t="s">
        <v>53</v>
      </c>
      <c r="D33" s="34">
        <f>D34</f>
        <v>107505.47</v>
      </c>
      <c r="E33" s="34">
        <f>E34</f>
        <v>118255.8</v>
      </c>
      <c r="F33" s="34">
        <f>F34</f>
        <v>118255.8</v>
      </c>
      <c r="G33" s="33">
        <f t="shared" si="3"/>
        <v>109.99979814980578</v>
      </c>
      <c r="H33" s="34">
        <f t="shared" si="3"/>
        <v>100</v>
      </c>
    </row>
    <row r="34" spans="1:8" x14ac:dyDescent="0.25">
      <c r="A34" s="38" t="s">
        <v>21</v>
      </c>
      <c r="B34" s="39" t="s">
        <v>54</v>
      </c>
      <c r="C34" s="40" t="s">
        <v>55</v>
      </c>
      <c r="D34" s="32">
        <v>107505.47</v>
      </c>
      <c r="E34" s="27">
        <v>118255.8</v>
      </c>
      <c r="F34" s="32">
        <v>118255.8</v>
      </c>
      <c r="G34" s="27">
        <f t="shared" si="3"/>
        <v>109.99979814980578</v>
      </c>
      <c r="H34" s="32">
        <f t="shared" si="3"/>
        <v>100</v>
      </c>
    </row>
    <row r="35" spans="1:8" x14ac:dyDescent="0.25">
      <c r="A35" s="35" t="s">
        <v>15</v>
      </c>
      <c r="B35" s="36">
        <v>4006</v>
      </c>
      <c r="C35" s="37" t="s">
        <v>82</v>
      </c>
      <c r="D35" s="34">
        <f>D36+D37</f>
        <v>219656.25</v>
      </c>
      <c r="E35" s="34">
        <f>E36+E37</f>
        <v>564071.92999999993</v>
      </c>
      <c r="F35" s="34">
        <f>F36+F37</f>
        <v>822881.40999999992</v>
      </c>
      <c r="G35" s="33">
        <f t="shared" si="3"/>
        <v>256.79757803385968</v>
      </c>
      <c r="H35" s="34">
        <f t="shared" si="3"/>
        <v>145.88235404658408</v>
      </c>
    </row>
    <row r="36" spans="1:8" x14ac:dyDescent="0.25">
      <c r="A36" s="38" t="s">
        <v>17</v>
      </c>
      <c r="B36" s="39" t="s">
        <v>56</v>
      </c>
      <c r="C36" s="40" t="s">
        <v>79</v>
      </c>
      <c r="D36" s="32">
        <v>132722.81</v>
      </c>
      <c r="E36" s="27">
        <v>504346.67</v>
      </c>
      <c r="F36" s="32">
        <v>345079.3</v>
      </c>
      <c r="G36" s="41">
        <f t="shared" si="3"/>
        <v>379.99999397240003</v>
      </c>
      <c r="H36" s="42">
        <f t="shared" si="3"/>
        <v>68.421052527222997</v>
      </c>
    </row>
    <row r="37" spans="1:8" x14ac:dyDescent="0.25">
      <c r="A37" s="38" t="s">
        <v>17</v>
      </c>
      <c r="B37" s="39" t="s">
        <v>57</v>
      </c>
      <c r="C37" s="40" t="s">
        <v>58</v>
      </c>
      <c r="D37" s="32">
        <v>86933.440000000002</v>
      </c>
      <c r="E37" s="27">
        <v>59725.26</v>
      </c>
      <c r="F37" s="32">
        <v>477802.11</v>
      </c>
      <c r="G37" s="41">
        <f>E37/D37*100</f>
        <v>68.702285334619219</v>
      </c>
      <c r="H37" s="42">
        <f>F37/E37*100</f>
        <v>800.00005023000313</v>
      </c>
    </row>
    <row r="38" spans="1:8" x14ac:dyDescent="0.25">
      <c r="A38" s="19" t="s">
        <v>60</v>
      </c>
      <c r="B38" s="20"/>
      <c r="C38" s="21" t="s">
        <v>61</v>
      </c>
      <c r="D38" s="28">
        <f>D39</f>
        <v>1431680.9</v>
      </c>
      <c r="E38" s="28">
        <f>E39</f>
        <v>1435928.0299999998</v>
      </c>
      <c r="F38" s="28">
        <f>F39</f>
        <v>1438980.65</v>
      </c>
      <c r="G38" s="29">
        <f t="shared" ref="G38:H45" si="4">E38/D38*100</f>
        <v>100.29665339532015</v>
      </c>
      <c r="H38" s="28">
        <f t="shared" si="4"/>
        <v>100.2125886490286</v>
      </c>
    </row>
    <row r="39" spans="1:8" x14ac:dyDescent="0.25">
      <c r="A39" s="22" t="s">
        <v>62</v>
      </c>
      <c r="B39" s="24">
        <v>2011</v>
      </c>
      <c r="C39" s="23" t="s">
        <v>16</v>
      </c>
      <c r="D39" s="30">
        <f>SUM(D40:D41)</f>
        <v>1431680.9</v>
      </c>
      <c r="E39" s="30">
        <f>SUM(E40:E41)</f>
        <v>1435928.0299999998</v>
      </c>
      <c r="F39" s="30">
        <f>SUM(F40:F41)</f>
        <v>1438980.65</v>
      </c>
      <c r="G39" s="31">
        <f t="shared" si="4"/>
        <v>100.29665339532015</v>
      </c>
      <c r="H39" s="30">
        <f t="shared" si="4"/>
        <v>100.2125886490286</v>
      </c>
    </row>
    <row r="40" spans="1:8" x14ac:dyDescent="0.25">
      <c r="A40" s="38" t="s">
        <v>21</v>
      </c>
      <c r="B40" s="39" t="s">
        <v>63</v>
      </c>
      <c r="C40" s="40" t="s">
        <v>64</v>
      </c>
      <c r="D40" s="32">
        <v>1425044.76</v>
      </c>
      <c r="E40" s="32">
        <v>1429291.89</v>
      </c>
      <c r="F40" s="32">
        <v>1432344.51</v>
      </c>
      <c r="G40" s="27">
        <f t="shared" si="4"/>
        <v>100.29803484909483</v>
      </c>
      <c r="H40" s="32">
        <f t="shared" si="4"/>
        <v>100.21357568886786</v>
      </c>
    </row>
    <row r="41" spans="1:8" x14ac:dyDescent="0.25">
      <c r="A41" s="38" t="s">
        <v>17</v>
      </c>
      <c r="B41" s="46" t="s">
        <v>65</v>
      </c>
      <c r="C41" s="40" t="s">
        <v>66</v>
      </c>
      <c r="D41" s="32">
        <v>6636.14</v>
      </c>
      <c r="E41" s="32">
        <v>6636.14</v>
      </c>
      <c r="F41" s="32">
        <v>6636.14</v>
      </c>
      <c r="G41" s="27">
        <f>E41/D41*100</f>
        <v>100</v>
      </c>
      <c r="H41" s="32">
        <f>F41/E41*100</f>
        <v>100</v>
      </c>
    </row>
    <row r="42" spans="1:8" x14ac:dyDescent="0.25">
      <c r="A42" s="19" t="s">
        <v>67</v>
      </c>
      <c r="B42" s="20"/>
      <c r="C42" s="21" t="s">
        <v>68</v>
      </c>
      <c r="D42" s="28">
        <f>D43</f>
        <v>47647.49</v>
      </c>
      <c r="E42" s="28">
        <f>E43</f>
        <v>47647.49</v>
      </c>
      <c r="F42" s="28">
        <f>F43</f>
        <v>47647.49</v>
      </c>
      <c r="G42" s="29">
        <f t="shared" si="4"/>
        <v>100</v>
      </c>
      <c r="H42" s="28">
        <f t="shared" si="4"/>
        <v>100</v>
      </c>
    </row>
    <row r="43" spans="1:8" x14ac:dyDescent="0.25">
      <c r="A43" s="22" t="s">
        <v>62</v>
      </c>
      <c r="B43" s="24">
        <v>2004</v>
      </c>
      <c r="C43" s="23" t="s">
        <v>69</v>
      </c>
      <c r="D43" s="30">
        <f>D44+D45</f>
        <v>47647.49</v>
      </c>
      <c r="E43" s="30">
        <f>E44+E45</f>
        <v>47647.49</v>
      </c>
      <c r="F43" s="30">
        <f>F44+F45</f>
        <v>47647.49</v>
      </c>
      <c r="G43" s="31">
        <f t="shared" si="4"/>
        <v>100</v>
      </c>
      <c r="H43" s="30">
        <f t="shared" si="4"/>
        <v>100</v>
      </c>
    </row>
    <row r="44" spans="1:8" x14ac:dyDescent="0.25">
      <c r="A44" s="38" t="s">
        <v>21</v>
      </c>
      <c r="B44" s="39" t="s">
        <v>70</v>
      </c>
      <c r="C44" s="40" t="s">
        <v>71</v>
      </c>
      <c r="D44" s="32">
        <v>39020.5</v>
      </c>
      <c r="E44" s="27">
        <v>39020.5</v>
      </c>
      <c r="F44" s="32">
        <v>39020.5</v>
      </c>
      <c r="G44" s="27">
        <f t="shared" si="4"/>
        <v>100</v>
      </c>
      <c r="H44" s="32">
        <f t="shared" si="4"/>
        <v>100</v>
      </c>
    </row>
    <row r="45" spans="1:8" x14ac:dyDescent="0.25">
      <c r="A45" s="44" t="s">
        <v>17</v>
      </c>
      <c r="B45" s="45" t="s">
        <v>72</v>
      </c>
      <c r="C45" s="43" t="s">
        <v>73</v>
      </c>
      <c r="D45" s="52">
        <v>8626.99</v>
      </c>
      <c r="E45" s="53">
        <v>8626.99</v>
      </c>
      <c r="F45" s="52">
        <v>8626.99</v>
      </c>
      <c r="G45" s="53">
        <f t="shared" si="4"/>
        <v>100</v>
      </c>
      <c r="H45" s="52">
        <f t="shared" si="4"/>
        <v>100</v>
      </c>
    </row>
    <row r="46" spans="1:8" s="50" customFormat="1" x14ac:dyDescent="0.25">
      <c r="A46" s="5" t="s">
        <v>81</v>
      </c>
      <c r="B46" s="5"/>
      <c r="C46" s="5"/>
      <c r="D46" s="5"/>
      <c r="E46" s="5"/>
      <c r="F46" s="5"/>
      <c r="G46" s="5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25"/>
      <c r="B48" s="25"/>
      <c r="C48" s="25"/>
      <c r="D48" s="25"/>
      <c r="E48" s="25"/>
      <c r="F48" s="25"/>
      <c r="G48" s="25"/>
      <c r="H48" s="25"/>
    </row>
    <row r="49" spans="1:8" x14ac:dyDescent="0.25">
      <c r="A49" s="25"/>
      <c r="B49" s="25"/>
      <c r="C49" s="25"/>
      <c r="D49" s="25"/>
      <c r="E49" s="25"/>
      <c r="F49" s="26"/>
      <c r="G49" s="25"/>
      <c r="H49" s="25"/>
    </row>
    <row r="50" spans="1:8" x14ac:dyDescent="0.25">
      <c r="A50" s="25"/>
      <c r="B50" s="25"/>
      <c r="C50" s="25"/>
      <c r="D50" s="25"/>
      <c r="E50" s="25"/>
      <c r="F50" s="26"/>
      <c r="G50" s="25"/>
      <c r="H50" s="25"/>
    </row>
  </sheetData>
  <mergeCells count="1">
    <mergeCell ref="A4:H4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8C96-D1C9-4DC5-A8C4-912500D30674}">
  <dimension ref="C3:F22"/>
  <sheetViews>
    <sheetView workbookViewId="0">
      <selection activeCell="F13" sqref="F13"/>
    </sheetView>
  </sheetViews>
  <sheetFormatPr defaultRowHeight="15" x14ac:dyDescent="0.25"/>
  <cols>
    <col min="3" max="3" width="11.140625" customWidth="1"/>
    <col min="4" max="4" width="13.85546875" customWidth="1"/>
    <col min="5" max="5" width="23.42578125" customWidth="1"/>
    <col min="6" max="6" width="15.42578125" customWidth="1"/>
  </cols>
  <sheetData>
    <row r="3" spans="3:6" x14ac:dyDescent="0.25">
      <c r="C3" t="s">
        <v>80</v>
      </c>
      <c r="E3" s="49">
        <v>10213550.93</v>
      </c>
    </row>
    <row r="5" spans="3:6" x14ac:dyDescent="0.25">
      <c r="C5" s="49">
        <v>5441.64</v>
      </c>
      <c r="D5" s="49"/>
      <c r="E5" s="49">
        <v>7878624.9400000004</v>
      </c>
      <c r="F5" s="51">
        <f>E5/E3</f>
        <v>0.77138940158983482</v>
      </c>
    </row>
    <row r="6" spans="3:6" x14ac:dyDescent="0.25">
      <c r="C6" s="49">
        <v>5308.91</v>
      </c>
      <c r="D6" s="49"/>
      <c r="E6" s="49">
        <v>1561351.11</v>
      </c>
      <c r="F6" s="51">
        <f>E6/E3</f>
        <v>0.15287054626749683</v>
      </c>
    </row>
    <row r="7" spans="3:6" x14ac:dyDescent="0.25">
      <c r="C7" s="49">
        <v>265.45</v>
      </c>
      <c r="D7" s="49"/>
      <c r="E7" s="49">
        <v>76514.69</v>
      </c>
      <c r="F7" s="51">
        <f>E7/E3</f>
        <v>7.4914875858948697E-3</v>
      </c>
    </row>
    <row r="8" spans="3:6" x14ac:dyDescent="0.25">
      <c r="C8" s="49">
        <v>663.61</v>
      </c>
      <c r="D8" s="49"/>
      <c r="E8" s="49">
        <v>124493.99</v>
      </c>
      <c r="F8" s="51">
        <f>E8/E3</f>
        <v>1.2189099643526231E-2</v>
      </c>
    </row>
    <row r="9" spans="3:6" x14ac:dyDescent="0.25">
      <c r="C9" s="49">
        <v>265.45</v>
      </c>
      <c r="D9" s="49"/>
      <c r="E9" s="49">
        <v>218859.92</v>
      </c>
      <c r="F9" s="51">
        <f>E9/E3</f>
        <v>2.1428386806898708E-2</v>
      </c>
    </row>
    <row r="10" spans="3:6" x14ac:dyDescent="0.25">
      <c r="C10" s="49">
        <v>1592.67</v>
      </c>
      <c r="D10" s="49"/>
      <c r="E10" s="49">
        <v>107505.47</v>
      </c>
      <c r="F10" s="51">
        <f>E10/E3</f>
        <v>1.0525768240331279E-2</v>
      </c>
    </row>
    <row r="11" spans="3:6" x14ac:dyDescent="0.25">
      <c r="C11" s="49">
        <v>2654.46</v>
      </c>
      <c r="D11" s="49"/>
      <c r="E11" s="49">
        <v>246200.81</v>
      </c>
      <c r="F11" s="51">
        <f>E11/E3</f>
        <v>2.4105309866017381E-2</v>
      </c>
    </row>
    <row r="12" spans="3:6" x14ac:dyDescent="0.25">
      <c r="C12" s="49">
        <v>132.72</v>
      </c>
      <c r="D12" s="49"/>
      <c r="E12" s="49"/>
      <c r="F12" s="51">
        <f>SUM(F5:F11)</f>
        <v>1.0000000000000002</v>
      </c>
    </row>
    <row r="13" spans="3:6" x14ac:dyDescent="0.25">
      <c r="C13" s="49">
        <v>1061.78</v>
      </c>
      <c r="D13" s="49"/>
      <c r="E13" s="49"/>
    </row>
    <row r="14" spans="3:6" x14ac:dyDescent="0.25">
      <c r="C14" s="49">
        <v>398.17</v>
      </c>
      <c r="D14" s="49"/>
      <c r="E14" s="49"/>
    </row>
    <row r="15" spans="3:6" x14ac:dyDescent="0.25">
      <c r="C15" s="49">
        <v>5308.91</v>
      </c>
      <c r="D15" s="49"/>
      <c r="E15" s="49"/>
    </row>
    <row r="16" spans="3:6" x14ac:dyDescent="0.25">
      <c r="C16" s="49">
        <v>4645.3</v>
      </c>
      <c r="D16" s="49"/>
      <c r="E16" s="49"/>
    </row>
    <row r="17" spans="3:5" x14ac:dyDescent="0.25">
      <c r="C17" s="49">
        <v>7034.31</v>
      </c>
      <c r="D17" s="49"/>
      <c r="E17" s="49"/>
    </row>
    <row r="18" spans="3:5" x14ac:dyDescent="0.25">
      <c r="C18" s="49">
        <v>3318.07</v>
      </c>
      <c r="D18" s="49"/>
      <c r="E18" s="49"/>
    </row>
    <row r="19" spans="3:5" x14ac:dyDescent="0.25">
      <c r="C19" s="49">
        <v>663.61</v>
      </c>
      <c r="E19" s="49"/>
    </row>
    <row r="20" spans="3:5" x14ac:dyDescent="0.25">
      <c r="C20" s="49">
        <v>132.72</v>
      </c>
      <c r="E20" s="49"/>
    </row>
    <row r="21" spans="3:5" x14ac:dyDescent="0.25">
      <c r="C21" s="49">
        <v>132.72</v>
      </c>
      <c r="E21" s="49"/>
    </row>
    <row r="22" spans="3:5" x14ac:dyDescent="0.25">
      <c r="C22" s="49">
        <f>SUM(C5:C21)</f>
        <v>39020.5</v>
      </c>
      <c r="E22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Sokolić Brusić</dc:creator>
  <cp:lastModifiedBy>Eleonora Sokolić Brusić</cp:lastModifiedBy>
  <cp:lastPrinted>2023-03-06T09:20:47Z</cp:lastPrinted>
  <dcterms:created xsi:type="dcterms:W3CDTF">2023-02-24T09:47:53Z</dcterms:created>
  <dcterms:modified xsi:type="dcterms:W3CDTF">2023-03-28T11:01:10Z</dcterms:modified>
</cp:coreProperties>
</file>