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195" windowHeight="8385" tabRatio="781" activeTab="3"/>
  </bookViews>
  <sheets>
    <sheet name="OPĆINA VIŠKOVO IMO 2017" sheetId="1" r:id="rId1"/>
    <sheet name="OPĆINA VIŠKOVO_TPL_2017" sheetId="3" r:id="rId2"/>
    <sheet name="OPĆINA VIŠKOVO_NPB_2017" sheetId="4" r:id="rId3"/>
    <sheet name="OPĆINA VIŠKOVO_AO_2017" sheetId="5" r:id="rId4"/>
    <sheet name="OPĆINA VIŠKOVO_AK_2017" sheetId="6" r:id="rId5"/>
  </sheets>
  <definedNames>
    <definedName name="_xlnm.Print_Area" localSheetId="0">'OPĆINA VIŠKOVO IMO 2017'!$A$1:$G$101</definedName>
    <definedName name="_xlnm.Print_Area" localSheetId="4">'OPĆINA VIŠKOVO_AK_2017'!$A$1:$E$20</definedName>
    <definedName name="_xlnm.Print_Area" localSheetId="3">'OPĆINA VIŠKOVO_AO_2017'!$A$1:$E$16</definedName>
    <definedName name="_xlnm.Print_Area" localSheetId="2">'OPĆINA VIŠKOVO_NPB_2017'!$A$1:$G$19</definedName>
    <definedName name="_xlnm.Print_Area" localSheetId="1">'OPĆINA VIŠKOVO_TPL_2017'!$A$1:$G$24</definedName>
  </definedNames>
  <calcPr calcId="145621"/>
</workbook>
</file>

<file path=xl/calcChain.xml><?xml version="1.0" encoding="utf-8"?>
<calcChain xmlns="http://schemas.openxmlformats.org/spreadsheetml/2006/main">
  <c r="G55" i="1" l="1"/>
  <c r="D14" i="1" l="1"/>
  <c r="D42" i="1" l="1"/>
  <c r="G20" i="1" l="1"/>
  <c r="A11" i="3" l="1"/>
  <c r="G40" i="1" l="1"/>
  <c r="G39" i="1"/>
  <c r="G38" i="1"/>
  <c r="G36" i="1"/>
  <c r="G57" i="1"/>
  <c r="G41" i="1" l="1"/>
  <c r="D7" i="6" l="1"/>
  <c r="D70" i="1" l="1"/>
  <c r="F6" i="4" l="1"/>
  <c r="F7" i="4"/>
  <c r="F8" i="4"/>
  <c r="F5" i="4"/>
  <c r="G67" i="1"/>
  <c r="G70" i="1" l="1"/>
  <c r="G10" i="4"/>
  <c r="G11" i="4" s="1"/>
  <c r="G11" i="1"/>
  <c r="G9" i="1"/>
  <c r="D8" i="5"/>
  <c r="G12" i="1"/>
  <c r="G8" i="1"/>
  <c r="D59" i="1"/>
  <c r="G58" i="1"/>
  <c r="G6" i="1"/>
  <c r="G31" i="1"/>
  <c r="G7" i="1"/>
  <c r="G19" i="1"/>
  <c r="G18" i="1"/>
  <c r="G22" i="1" l="1"/>
  <c r="G10" i="1"/>
  <c r="G59" i="1"/>
  <c r="G13" i="3"/>
  <c r="G73" i="1" l="1"/>
  <c r="G74" i="1" s="1"/>
  <c r="G61" i="1"/>
  <c r="G14" i="1"/>
  <c r="G15" i="3"/>
  <c r="G17" i="3" s="1"/>
  <c r="G19" i="3" s="1"/>
  <c r="G75" i="1" l="1"/>
  <c r="G17" i="1"/>
  <c r="G23" i="1" s="1"/>
  <c r="G25" i="1" s="1"/>
  <c r="G62" i="1"/>
  <c r="G26" i="1" l="1"/>
  <c r="G63" i="1"/>
  <c r="G64" i="1" s="1"/>
  <c r="G27" i="1" l="1"/>
  <c r="G28" i="1" l="1"/>
  <c r="G37" i="1" s="1"/>
  <c r="G42" i="1" s="1"/>
  <c r="G44" i="1" s="1"/>
  <c r="G45" i="1" s="1"/>
  <c r="G46" i="1" s="1"/>
  <c r="G48" i="1" l="1"/>
  <c r="G49" i="1" s="1"/>
  <c r="G50" i="1" s="1"/>
  <c r="G51" i="1" s="1"/>
</calcChain>
</file>

<file path=xl/comments1.xml><?xml version="1.0" encoding="utf-8"?>
<comments xmlns="http://schemas.openxmlformats.org/spreadsheetml/2006/main">
  <authors>
    <author>Administrator</author>
  </authors>
  <commentList>
    <comment ref="D6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Jednistvena svota za sva pokrića po osnovi odgovornosti po štetnom događaju.</t>
        </r>
      </text>
    </comment>
  </commentList>
</comments>
</file>

<file path=xl/sharedStrings.xml><?xml version="1.0" encoding="utf-8"?>
<sst xmlns="http://schemas.openxmlformats.org/spreadsheetml/2006/main" count="218" uniqueCount="116">
  <si>
    <t>Požar, eksplozija, udar groma, oluja, tuča, udar</t>
  </si>
  <si>
    <t>R. Br.</t>
  </si>
  <si>
    <t>1.</t>
  </si>
  <si>
    <t>Požarna grupa opasnosti</t>
  </si>
  <si>
    <t>Postojeće mjere zaštite:</t>
  </si>
  <si>
    <t>Lom strojeva</t>
  </si>
  <si>
    <t>Provalna krađa i razbojstvo</t>
  </si>
  <si>
    <t>3.</t>
  </si>
  <si>
    <t>Predmet osiguranja</t>
  </si>
  <si>
    <t>Vrsta osiguranja</t>
  </si>
  <si>
    <t>Doplatci/Popusti</t>
  </si>
  <si>
    <t>Premija/KN</t>
  </si>
  <si>
    <t>Svota osiguranja/KN</t>
  </si>
  <si>
    <t>Broj police</t>
  </si>
  <si>
    <t>Osnovne opasnosti:</t>
  </si>
  <si>
    <t>Premijska stopa</t>
  </si>
  <si>
    <t>Ukupno O.O.:</t>
  </si>
  <si>
    <t>Ukupno D.O.:</t>
  </si>
  <si>
    <t>Subtotal I:</t>
  </si>
  <si>
    <t>Subtotal II:</t>
  </si>
  <si>
    <t>TOTAL:</t>
  </si>
  <si>
    <t>Subtotal:</t>
  </si>
  <si>
    <t>Dopunske opasnosti:</t>
  </si>
  <si>
    <t>Ukupni prihod:</t>
  </si>
  <si>
    <t>Prema trećima:</t>
  </si>
  <si>
    <t>Broj zaposlenih:</t>
  </si>
  <si>
    <t>Prema zaposlenicima:</t>
  </si>
  <si>
    <t>Neto platni fond:</t>
  </si>
  <si>
    <t>motornog vozila, manifestacije, demonstracije,</t>
  </si>
  <si>
    <t>1R</t>
  </si>
  <si>
    <t>Popusti:</t>
  </si>
  <si>
    <t>jednokratna uplata</t>
  </si>
  <si>
    <t>komercijalni</t>
  </si>
  <si>
    <t>mjere zaštite</t>
  </si>
  <si>
    <t>Doplatci:</t>
  </si>
  <si>
    <t>otkup amortizacije</t>
  </si>
  <si>
    <t>otkup franšize</t>
  </si>
  <si>
    <t>Ukupno:</t>
  </si>
  <si>
    <t>BEZ</t>
  </si>
  <si>
    <t>FRANŠIZE</t>
  </si>
  <si>
    <t>SVEUKUPNA PREMIJA OD:</t>
  </si>
  <si>
    <t>SVEUKUPNA PREMIJA DO:</t>
  </si>
  <si>
    <t>4.</t>
  </si>
  <si>
    <t>8.</t>
  </si>
  <si>
    <t>Klauzule / Napomene:</t>
  </si>
  <si>
    <t>(podlimit u okviru TPL svote)</t>
  </si>
  <si>
    <t>Javna odgovornost</t>
  </si>
  <si>
    <t>(bez agregatnog limita)</t>
  </si>
  <si>
    <t>10.</t>
  </si>
  <si>
    <t>Red.br.</t>
  </si>
  <si>
    <t>Reg.oznaka – marka i tip vozila</t>
  </si>
  <si>
    <t>Stečeni bonus</t>
  </si>
  <si>
    <t>obuhvat</t>
  </si>
  <si>
    <t xml:space="preserve">bonus </t>
  </si>
  <si>
    <t xml:space="preserve">Alarmni sustav i video nadzor te vanjski i unutarnji hidrantski sustav, ručni PPA, ručni vatrodojavni sustav </t>
  </si>
  <si>
    <t>OPĆINA VIŠKOVO</t>
  </si>
  <si>
    <t>Nezgoda</t>
  </si>
  <si>
    <t>PV</t>
  </si>
  <si>
    <t>2.</t>
  </si>
  <si>
    <t>Lom stakla</t>
  </si>
  <si>
    <t>1. Smrt uslijed nezgode</t>
  </si>
  <si>
    <t>3. Trajni invaliditet uslijed nezgode</t>
  </si>
  <si>
    <t>2. Smrt uslijed bolesti</t>
  </si>
  <si>
    <t>Svote osiguranja</t>
  </si>
  <si>
    <t>Godišnja premija osiguranja/KN/djelatnik</t>
  </si>
  <si>
    <t>BEZ FRANŠIZE</t>
  </si>
  <si>
    <t>Sveukupna godišnja premija/KN</t>
  </si>
  <si>
    <t>Broj djelatnika</t>
  </si>
  <si>
    <t xml:space="preserve">Alarmni sustav i video nadzor povezan sa zaštitarskim društvom </t>
  </si>
  <si>
    <t>4. Dnevna naknada za liječenje u bolnici</t>
  </si>
  <si>
    <t>Mjesta osiguranja prema popisu.</t>
  </si>
  <si>
    <t>2. Svi aparati, strojevi i uređaji prema popisu iz matične knjige</t>
  </si>
  <si>
    <t>3. Sva računalna i ostala elektronska oprema prema popisu iz matične knjige</t>
  </si>
  <si>
    <t xml:space="preserve">7.Oprema groblja, komunalna oprema, sitan inventar i potrošni materijal-prosječne zalihe </t>
  </si>
  <si>
    <t>pad letjelice i vandalizam.</t>
  </si>
  <si>
    <t>SVEUKUPNO 1-4</t>
  </si>
  <si>
    <t>1. Strojno-mehanička, elektronska i elektro oprema i instalacije uključene u sve osigurane građevinske objekte i infrastrukturu</t>
  </si>
  <si>
    <t>c) Betoniranje - asfaltiranje mjesta oštećenja za AD.1</t>
  </si>
  <si>
    <t>a) Trošak za zemljane radove za AD.1</t>
  </si>
  <si>
    <t>b) Trošak pronalaska mjesta oštećenja instalacija AD.1</t>
  </si>
  <si>
    <t>NAPOMENA:Ugovorena premija osiguranja automobilskog kaska ne može se povećavati niti smanjivati obzirom na broj prijavljenih šteta</t>
  </si>
  <si>
    <t>u toku osigurateljne godine.</t>
  </si>
  <si>
    <t>27</t>
  </si>
  <si>
    <t>1. Građevinski objekti i oprema prema privitku polici</t>
  </si>
  <si>
    <t>b) Izljev vode iz vodovodnih i kanalizacijskih cijevi za strojeve uređaje, računalnu i ostalu elektronsku opremu kao i namještaj (Ad.4.,Ad.5.,Ad. 6.,Ad.7.)</t>
  </si>
  <si>
    <t>a) Izljev vode iz vodovodnih i kanalizacijskih cijevi za građevinske djelove zgrada uključivo instalacije (Ad.1.)</t>
  </si>
  <si>
    <t>3. Umjetničke slike prema popisu knjige OS</t>
  </si>
  <si>
    <t>4. Svi aparati, strojevi i uređaji prema popisu knjige OS</t>
  </si>
  <si>
    <t>5. Računalna i ostala elektronska oprema prema popisu knjige OS</t>
  </si>
  <si>
    <t>6. Namještaj prema popisu knjige OS</t>
  </si>
  <si>
    <t>NOVA VRIJEDNOST</t>
  </si>
  <si>
    <t>KLAUZULA: Korisnik za slučaj smrti bračni drug osiguranika, ako nema bračnog druga djeca, ako nema djece roditelji ako nema roditelja zakoniti nasljednici.</t>
  </si>
  <si>
    <t>1. Svi strojevi, uređaji, namještaj, aparati, alati i ostali inventar prema popisu knjige OS u dobro zaključanim prostorijama objekata osiguranika.</t>
  </si>
  <si>
    <t>3. Veća oštećenja objekata, instalacija i opreme</t>
  </si>
  <si>
    <t>2.Umjetnička slike prema popisu knjige OS</t>
  </si>
  <si>
    <t>Vrijednost osigurane stvari, predstavlja novonabavnu knjigovodstvenu vrijednost koja je ujedno i ugovorena svota osiguranja, umanjene za iznos matematički iskazane istrošenosti  koje ovise o vijeku trajanja i starosti predmeta osiguranja s time da ta vrijednost ne može biti manja od 40 %  iskazane knjigovodstvene vrijednosti.</t>
  </si>
  <si>
    <t>1. Molimo uvrstiti klauzulu o automatizmu pokrića novonabavljene imovine tijekom osigurateljnog razdoblja, gdje je primjena iste moguća.</t>
  </si>
  <si>
    <t>2. Vrijednost osigurane stvari</t>
  </si>
  <si>
    <t xml:space="preserve">3. Štetama s osnove vandalizma (vandalizam je radnja počinjena izravnim uništenjem ili oštećenjem osigurane stvari) smatraju se one štete koje nastanu uslijed zle namjere, obijesti, nemara i/ili nehata trećih osoba (poznatih ili nepoznatih) počinjene na imovini osiguranika, a koje nisu isključene definicijom ovog pokrića ili uvjetima ostalih ugovorenih vrsta osiguranja. Osiguranik je dužan poduzeti sve razborite radnje koje bi mogle spriječiti izvršenje vandalskog čina. </t>
  </si>
  <si>
    <t>Dopunske opasnosti za 89 km. nerazvrstanih cesta i čišćenje javne (županijske) ceste kroz naselje kao i komunalna djelatnost upravljanje grobljem.</t>
  </si>
  <si>
    <t xml:space="preserve">1. Razne vrste stakla preko 200,00 m2 (termopan, žičano staklo, obično staklo, kopilit, kaljeno staklo) </t>
  </si>
  <si>
    <t>SVEUKUPNO 1-2:</t>
  </si>
  <si>
    <t>NAPOMENA:</t>
  </si>
  <si>
    <t>U obračun premije uključiti zaštitu bonusa.</t>
  </si>
  <si>
    <t xml:space="preserve">Traži se puni kasko. </t>
  </si>
  <si>
    <t xml:space="preserve">2. Javna rasvjeta prema popisu knjige OS (uključuje armature sa el.ormarićima i drvenim, betonskim i čeličnim stupovima; kao i rasvjetu ispred crkve Sv.Mateja; prigodna dekoracija za Božić i Karneval)   </t>
  </si>
  <si>
    <t>8.Autobusne čekaonice prema popisu knjige OS</t>
  </si>
  <si>
    <t>TOYOTA YARIS 1.33 DUAL, RI-4576-A, 73 KW</t>
  </si>
  <si>
    <t>VW TAKE UP 1.0 RI-275-UP, 55 KW</t>
  </si>
  <si>
    <t>TOYOTA YARIS 1.33 DUAL, RI-4576-A, 73 KW, god. 2016, OS. 79.040,00 kn</t>
  </si>
  <si>
    <t>VW TAKE UP 1.0, RI-275-UP, 55 kW, god. 2014, OS 73.346,00 kn.</t>
  </si>
  <si>
    <t>M. P.</t>
  </si>
  <si>
    <t>Ponuditelj</t>
  </si>
  <si>
    <t>U _______________________________, __________________ 2017. godine</t>
  </si>
  <si>
    <t>_______________________________</t>
  </si>
  <si>
    <t>c) Vandalizam za Ad.1., Ad2., Ad.7, Ad8. po štetnom događaju 4.000,00 kn uz godišnji agregatni limit 20.000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</si>
</sst>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0.0000%"/>
    <numFmt numFmtId="165" formatCode="0.0000"/>
    <numFmt numFmtId="166" formatCode="#,##0.0000"/>
    <numFmt numFmtId="167" formatCode="#,##0.000"/>
  </numFmts>
  <fonts count="28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u/>
      <sz val="9"/>
      <color indexed="10"/>
      <name val="Calibri"/>
      <family val="2"/>
      <charset val="238"/>
    </font>
    <font>
      <sz val="9"/>
      <name val="Calibri"/>
      <family val="2"/>
      <charset val="238"/>
    </font>
    <font>
      <b/>
      <sz val="9"/>
      <color indexed="12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9"/>
      <name val="Calibri"/>
      <family val="2"/>
      <charset val="238"/>
    </font>
    <font>
      <b/>
      <u/>
      <sz val="9"/>
      <color indexed="10"/>
      <name val="Calibri"/>
      <family val="2"/>
      <charset val="238"/>
    </font>
    <font>
      <b/>
      <u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u/>
      <sz val="9"/>
      <color indexed="10"/>
      <name val="Calibri"/>
      <family val="2"/>
      <charset val="238"/>
    </font>
    <font>
      <sz val="9"/>
      <color indexed="10"/>
      <name val="Calibri"/>
      <family val="2"/>
      <charset val="238"/>
    </font>
    <font>
      <sz val="9"/>
      <color indexed="12"/>
      <name val="Calibri"/>
      <family val="2"/>
      <charset val="238"/>
    </font>
    <font>
      <b/>
      <u/>
      <sz val="9"/>
      <color indexed="12"/>
      <name val="Calibri"/>
      <family val="2"/>
      <charset val="238"/>
    </font>
    <font>
      <b/>
      <sz val="9"/>
      <color indexed="12"/>
      <name val="Calibri"/>
      <family val="2"/>
      <charset val="238"/>
    </font>
    <font>
      <u/>
      <sz val="9"/>
      <name val="Calibri"/>
      <family val="2"/>
      <charset val="238"/>
    </font>
    <font>
      <b/>
      <u/>
      <sz val="9"/>
      <color indexed="12"/>
      <name val="Calibri"/>
      <family val="2"/>
      <charset val="238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 tint="4.9989318521683403E-2"/>
      <name val="Calibri"/>
      <family val="2"/>
      <charset val="238"/>
    </font>
    <font>
      <sz val="9"/>
      <name val="Calibri"/>
      <family val="2"/>
    </font>
    <font>
      <b/>
      <sz val="9"/>
      <color rgb="FFFF0000"/>
      <name val="Calibri"/>
      <family val="2"/>
    </font>
    <font>
      <sz val="10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6">
    <xf numFmtId="0" fontId="0" fillId="0" borderId="0" xfId="0"/>
    <xf numFmtId="49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" fontId="5" fillId="2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10" fontId="4" fillId="0" borderId="9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10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10" fontId="11" fillId="0" borderId="15" xfId="0" applyNumberFormat="1" applyFont="1" applyBorder="1" applyAlignment="1">
      <alignment horizontal="center" vertical="center"/>
    </xf>
    <xf numFmtId="165" fontId="12" fillId="0" borderId="15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vertical="center" wrapText="1"/>
    </xf>
    <xf numFmtId="4" fontId="4" fillId="0" borderId="14" xfId="0" applyNumberFormat="1" applyFont="1" applyBorder="1" applyAlignment="1">
      <alignment horizontal="right" vertical="center"/>
    </xf>
    <xf numFmtId="49" fontId="7" fillId="0" borderId="14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vertical="center"/>
    </xf>
    <xf numFmtId="49" fontId="8" fillId="0" borderId="15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vertical="center"/>
    </xf>
    <xf numFmtId="10" fontId="9" fillId="0" borderId="15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vertical="center"/>
    </xf>
    <xf numFmtId="49" fontId="13" fillId="0" borderId="20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vertical="center"/>
    </xf>
    <xf numFmtId="4" fontId="4" fillId="0" borderId="21" xfId="0" applyNumberFormat="1" applyFont="1" applyBorder="1" applyAlignment="1">
      <alignment vertical="center"/>
    </xf>
    <xf numFmtId="10" fontId="4" fillId="0" borderId="22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vertical="center"/>
    </xf>
    <xf numFmtId="49" fontId="16" fillId="0" borderId="14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vertical="center"/>
    </xf>
    <xf numFmtId="49" fontId="13" fillId="0" borderId="21" xfId="0" applyNumberFormat="1" applyFont="1" applyBorder="1" applyAlignment="1">
      <alignment vertical="center"/>
    </xf>
    <xf numFmtId="49" fontId="12" fillId="0" borderId="2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10" fontId="12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12" fillId="0" borderId="15" xfId="0" applyNumberFormat="1" applyFont="1" applyBorder="1" applyAlignment="1">
      <alignment vertical="center"/>
    </xf>
    <xf numFmtId="10" fontId="12" fillId="2" borderId="23" xfId="0" applyNumberFormat="1" applyFont="1" applyFill="1" applyBorder="1" applyAlignment="1">
      <alignment vertical="center"/>
    </xf>
    <xf numFmtId="164" fontId="7" fillId="2" borderId="24" xfId="0" applyNumberFormat="1" applyFont="1" applyFill="1" applyBorder="1" applyAlignment="1">
      <alignment horizontal="right" vertical="center"/>
    </xf>
    <xf numFmtId="49" fontId="15" fillId="0" borderId="27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49" fontId="16" fillId="0" borderId="14" xfId="0" applyNumberFormat="1" applyFont="1" applyFill="1" applyBorder="1" applyAlignment="1">
      <alignment vertical="center"/>
    </xf>
    <xf numFmtId="49" fontId="15" fillId="0" borderId="16" xfId="0" applyNumberFormat="1" applyFont="1" applyBorder="1" applyAlignment="1">
      <alignment vertical="center"/>
    </xf>
    <xf numFmtId="49" fontId="17" fillId="0" borderId="13" xfId="0" applyNumberFormat="1" applyFont="1" applyBorder="1" applyAlignment="1">
      <alignment vertical="center"/>
    </xf>
    <xf numFmtId="49" fontId="17" fillId="0" borderId="14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horizontal="center" vertical="center"/>
    </xf>
    <xf numFmtId="4" fontId="15" fillId="0" borderId="13" xfId="1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10" fontId="7" fillId="0" borderId="4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vertical="center"/>
    </xf>
    <xf numFmtId="4" fontId="4" fillId="0" borderId="14" xfId="0" applyNumberFormat="1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vertical="center"/>
    </xf>
    <xf numFmtId="49" fontId="4" fillId="0" borderId="14" xfId="0" applyNumberFormat="1" applyFont="1" applyFill="1" applyBorder="1" applyAlignment="1">
      <alignment vertical="center" wrapText="1"/>
    </xf>
    <xf numFmtId="49" fontId="7" fillId="0" borderId="14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vertical="center"/>
    </xf>
    <xf numFmtId="49" fontId="4" fillId="0" borderId="21" xfId="0" applyNumberFormat="1" applyFont="1" applyFill="1" applyBorder="1" applyAlignment="1">
      <alignment vertical="center"/>
    </xf>
    <xf numFmtId="4" fontId="4" fillId="0" borderId="21" xfId="0" applyNumberFormat="1" applyFont="1" applyFill="1" applyBorder="1" applyAlignment="1">
      <alignment vertical="center"/>
    </xf>
    <xf numFmtId="10" fontId="4" fillId="0" borderId="22" xfId="0" applyNumberFormat="1" applyFont="1" applyFill="1" applyBorder="1" applyAlignment="1">
      <alignment horizontal="center" vertical="center"/>
    </xf>
    <xf numFmtId="10" fontId="4" fillId="0" borderId="14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left" vertical="center"/>
    </xf>
    <xf numFmtId="165" fontId="12" fillId="0" borderId="14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10" fontId="12" fillId="0" borderId="14" xfId="0" applyNumberFormat="1" applyFont="1" applyFill="1" applyBorder="1" applyAlignment="1">
      <alignment horizontal="center" vertical="center"/>
    </xf>
    <xf numFmtId="10" fontId="9" fillId="0" borderId="14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vertical="center"/>
    </xf>
    <xf numFmtId="4" fontId="4" fillId="0" borderId="14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0" fontId="7" fillId="0" borderId="30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9" fontId="4" fillId="0" borderId="0" xfId="0" applyNumberFormat="1" applyFont="1" applyAlignment="1">
      <alignment horizontal="center" vertical="center"/>
    </xf>
    <xf numFmtId="49" fontId="5" fillId="0" borderId="14" xfId="0" applyNumberFormat="1" applyFont="1" applyFill="1" applyBorder="1" applyAlignment="1">
      <alignment horizontal="left" vertical="center"/>
    </xf>
    <xf numFmtId="10" fontId="12" fillId="0" borderId="15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49" fontId="5" fillId="0" borderId="14" xfId="0" applyNumberFormat="1" applyFont="1" applyFill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10" fontId="4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Fill="1" applyBorder="1" applyAlignment="1">
      <alignment vertical="center"/>
    </xf>
    <xf numFmtId="4" fontId="5" fillId="0" borderId="24" xfId="0" applyNumberFormat="1" applyFont="1" applyFill="1" applyBorder="1" applyAlignment="1">
      <alignment vertical="center"/>
    </xf>
    <xf numFmtId="4" fontId="7" fillId="0" borderId="14" xfId="0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9" fontId="6" fillId="0" borderId="16" xfId="0" applyNumberFormat="1" applyFont="1" applyFill="1" applyBorder="1" applyAlignment="1">
      <alignment horizontal="left" vertical="center"/>
    </xf>
    <xf numFmtId="165" fontId="3" fillId="0" borderId="14" xfId="0" applyNumberFormat="1" applyFont="1" applyFill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" fontId="22" fillId="0" borderId="14" xfId="0" applyNumberFormat="1" applyFont="1" applyBorder="1" applyAlignment="1">
      <alignment horizontal="right" vertical="center"/>
    </xf>
    <xf numFmtId="49" fontId="14" fillId="0" borderId="13" xfId="0" applyNumberFormat="1" applyFont="1" applyBorder="1" applyAlignment="1">
      <alignment vertical="center"/>
    </xf>
    <xf numFmtId="49" fontId="6" fillId="0" borderId="16" xfId="0" applyNumberFormat="1" applyFont="1" applyFill="1" applyBorder="1" applyAlignment="1">
      <alignment vertical="center"/>
    </xf>
    <xf numFmtId="10" fontId="3" fillId="0" borderId="14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" fontId="15" fillId="0" borderId="28" xfId="1" applyNumberFormat="1" applyFont="1" applyFill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9" fontId="4" fillId="0" borderId="2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49" fontId="4" fillId="0" borderId="13" xfId="0" applyNumberFormat="1" applyFont="1" applyBorder="1" applyAlignment="1">
      <alignment vertical="center" wrapText="1"/>
    </xf>
    <xf numFmtId="49" fontId="21" fillId="0" borderId="14" xfId="0" applyNumberFormat="1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" fontId="4" fillId="0" borderId="10" xfId="0" applyNumberFormat="1" applyFont="1" applyBorder="1" applyAlignment="1" applyProtection="1">
      <alignment vertical="center"/>
      <protection locked="0"/>
    </xf>
    <xf numFmtId="4" fontId="5" fillId="0" borderId="18" xfId="0" applyNumberFormat="1" applyFont="1" applyBorder="1" applyAlignment="1" applyProtection="1">
      <alignment vertical="center"/>
      <protection locked="0"/>
    </xf>
    <xf numFmtId="4" fontId="5" fillId="0" borderId="34" xfId="0" applyNumberFormat="1" applyFont="1" applyBorder="1" applyAlignment="1" applyProtection="1">
      <alignment vertical="center"/>
      <protection locked="0"/>
    </xf>
    <xf numFmtId="4" fontId="15" fillId="0" borderId="1" xfId="0" applyNumberFormat="1" applyFont="1" applyBorder="1" applyAlignment="1" applyProtection="1">
      <alignment vertical="center"/>
      <protection locked="0"/>
    </xf>
    <xf numFmtId="4" fontId="13" fillId="0" borderId="10" xfId="0" applyNumberFormat="1" applyFont="1" applyFill="1" applyBorder="1" applyAlignment="1" applyProtection="1">
      <alignment vertical="center"/>
      <protection locked="0"/>
    </xf>
    <xf numFmtId="4" fontId="13" fillId="0" borderId="2" xfId="0" applyNumberFormat="1" applyFont="1" applyFill="1" applyBorder="1" applyAlignment="1" applyProtection="1">
      <alignment vertical="center"/>
      <protection locked="0"/>
    </xf>
    <xf numFmtId="4" fontId="5" fillId="2" borderId="6" xfId="0" applyNumberFormat="1" applyFont="1" applyFill="1" applyBorder="1" applyAlignment="1" applyProtection="1">
      <alignment vertical="center"/>
      <protection locked="0"/>
    </xf>
    <xf numFmtId="4" fontId="7" fillId="0" borderId="6" xfId="0" applyNumberFormat="1" applyFont="1" applyFill="1" applyBorder="1" applyAlignment="1" applyProtection="1">
      <alignment horizontal="center" vertical="center"/>
      <protection locked="0"/>
    </xf>
    <xf numFmtId="4" fontId="4" fillId="0" borderId="10" xfId="0" applyNumberFormat="1" applyFont="1" applyFill="1" applyBorder="1" applyAlignment="1" applyProtection="1">
      <alignment vertical="center"/>
      <protection locked="0"/>
    </xf>
    <xf numFmtId="4" fontId="5" fillId="0" borderId="18" xfId="0" applyNumberFormat="1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vertical="center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4" fontId="13" fillId="0" borderId="10" xfId="0" applyNumberFormat="1" applyFont="1" applyBorder="1" applyAlignment="1" applyProtection="1">
      <alignment vertical="center"/>
      <protection locked="0"/>
    </xf>
    <xf numFmtId="4" fontId="5" fillId="0" borderId="10" xfId="0" applyNumberFormat="1" applyFont="1" applyBorder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4" fontId="5" fillId="2" borderId="24" xfId="0" applyNumberFormat="1" applyFont="1" applyFill="1" applyBorder="1" applyAlignment="1" applyProtection="1">
      <alignment vertical="center"/>
      <protection locked="0"/>
    </xf>
    <xf numFmtId="10" fontId="4" fillId="0" borderId="26" xfId="0" applyNumberFormat="1" applyFont="1" applyBorder="1" applyAlignment="1" applyProtection="1">
      <alignment horizontal="center" vertical="center"/>
      <protection locked="0"/>
    </xf>
    <xf numFmtId="4" fontId="4" fillId="0" borderId="25" xfId="0" applyNumberFormat="1" applyFont="1" applyBorder="1" applyAlignment="1" applyProtection="1">
      <alignment vertical="center"/>
      <protection locked="0"/>
    </xf>
    <xf numFmtId="10" fontId="9" fillId="0" borderId="0" xfId="0" applyNumberFormat="1" applyFont="1" applyBorder="1" applyAlignment="1" applyProtection="1">
      <alignment horizontal="center" vertical="center"/>
      <protection locked="0"/>
    </xf>
    <xf numFmtId="4" fontId="4" fillId="0" borderId="11" xfId="0" applyNumberFormat="1" applyFont="1" applyBorder="1" applyAlignment="1" applyProtection="1">
      <alignment vertical="center"/>
      <protection locked="0"/>
    </xf>
    <xf numFmtId="10" fontId="4" fillId="0" borderId="32" xfId="0" applyNumberFormat="1" applyFont="1" applyBorder="1" applyAlignment="1" applyProtection="1">
      <alignment vertical="center"/>
      <protection locked="0"/>
    </xf>
    <xf numFmtId="4" fontId="4" fillId="0" borderId="35" xfId="0" applyNumberFormat="1" applyFont="1" applyBorder="1" applyAlignment="1" applyProtection="1">
      <alignment vertical="center"/>
      <protection locked="0"/>
    </xf>
    <xf numFmtId="164" fontId="7" fillId="2" borderId="23" xfId="0" applyNumberFormat="1" applyFont="1" applyFill="1" applyBorder="1" applyAlignment="1" applyProtection="1">
      <alignment vertical="center"/>
      <protection locked="0"/>
    </xf>
    <xf numFmtId="4" fontId="4" fillId="0" borderId="28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7" fillId="2" borderId="6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5" fillId="2" borderId="36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 applyProtection="1">
      <alignment vertical="center"/>
      <protection locked="0"/>
    </xf>
    <xf numFmtId="164" fontId="4" fillId="0" borderId="15" xfId="0" applyNumberFormat="1" applyFont="1" applyBorder="1" applyAlignment="1" applyProtection="1">
      <alignment vertical="center"/>
      <protection locked="0"/>
    </xf>
    <xf numFmtId="167" fontId="4" fillId="0" borderId="15" xfId="0" applyNumberFormat="1" applyFont="1" applyBorder="1" applyAlignment="1" applyProtection="1">
      <alignment vertical="center"/>
      <protection locked="0"/>
    </xf>
    <xf numFmtId="164" fontId="7" fillId="0" borderId="17" xfId="0" applyNumberFormat="1" applyFont="1" applyBorder="1" applyAlignment="1" applyProtection="1">
      <alignment vertical="center"/>
      <protection locked="0"/>
    </xf>
    <xf numFmtId="166" fontId="4" fillId="0" borderId="15" xfId="0" applyNumberFormat="1" applyFont="1" applyBorder="1" applyAlignment="1" applyProtection="1">
      <alignment vertical="center"/>
      <protection locked="0"/>
    </xf>
    <xf numFmtId="164" fontId="7" fillId="0" borderId="31" xfId="0" applyNumberFormat="1" applyFont="1" applyBorder="1" applyAlignment="1" applyProtection="1">
      <alignment vertical="center"/>
      <protection locked="0"/>
    </xf>
    <xf numFmtId="10" fontId="4" fillId="0" borderId="15" xfId="0" applyNumberFormat="1" applyFont="1" applyFill="1" applyBorder="1" applyAlignment="1" applyProtection="1">
      <alignment vertical="center"/>
      <protection locked="0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15" xfId="0" applyNumberFormat="1" applyFont="1" applyFill="1" applyBorder="1" applyAlignment="1" applyProtection="1">
      <alignment vertical="center"/>
      <protection locked="0"/>
    </xf>
    <xf numFmtId="166" fontId="4" fillId="0" borderId="15" xfId="0" applyNumberFormat="1" applyFont="1" applyFill="1" applyBorder="1" applyAlignment="1" applyProtection="1">
      <alignment vertical="center"/>
      <protection locked="0"/>
    </xf>
    <xf numFmtId="164" fontId="7" fillId="0" borderId="17" xfId="0" applyNumberFormat="1" applyFont="1" applyFill="1" applyBorder="1" applyAlignment="1" applyProtection="1">
      <alignment vertical="center"/>
      <protection locked="0"/>
    </xf>
    <xf numFmtId="49" fontId="7" fillId="0" borderId="17" xfId="0" applyNumberFormat="1" applyFont="1" applyFill="1" applyBorder="1" applyAlignment="1" applyProtection="1">
      <alignment vertical="center"/>
      <protection locked="0"/>
    </xf>
    <xf numFmtId="49" fontId="4" fillId="0" borderId="15" xfId="0" applyNumberFormat="1" applyFont="1" applyFill="1" applyBorder="1" applyAlignment="1" applyProtection="1">
      <alignment vertical="center"/>
      <protection locked="0"/>
    </xf>
    <xf numFmtId="10" fontId="4" fillId="0" borderId="15" xfId="0" applyNumberFormat="1" applyFont="1" applyBorder="1" applyAlignment="1" applyProtection="1">
      <alignment vertical="center"/>
      <protection locked="0"/>
    </xf>
    <xf numFmtId="10" fontId="4" fillId="0" borderId="22" xfId="0" applyNumberFormat="1" applyFont="1" applyBorder="1" applyAlignment="1" applyProtection="1">
      <alignment vertical="center"/>
      <protection locked="0"/>
    </xf>
    <xf numFmtId="164" fontId="7" fillId="0" borderId="15" xfId="0" applyNumberFormat="1" applyFont="1" applyBorder="1" applyAlignment="1" applyProtection="1">
      <alignment vertical="center"/>
      <protection locked="0"/>
    </xf>
    <xf numFmtId="10" fontId="7" fillId="0" borderId="4" xfId="0" applyNumberFormat="1" applyFont="1" applyBorder="1" applyAlignment="1" applyProtection="1">
      <alignment horizontal="center" vertical="center"/>
      <protection locked="0"/>
    </xf>
    <xf numFmtId="10" fontId="4" fillId="0" borderId="15" xfId="0" applyNumberFormat="1" applyFont="1" applyBorder="1" applyAlignment="1" applyProtection="1">
      <alignment horizontal="center" vertical="center"/>
      <protection locked="0"/>
    </xf>
    <xf numFmtId="4" fontId="7" fillId="0" borderId="17" xfId="0" applyNumberFormat="1" applyFont="1" applyBorder="1" applyAlignment="1" applyProtection="1">
      <alignment vertical="center"/>
      <protection locked="0"/>
    </xf>
    <xf numFmtId="164" fontId="9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0" fontId="4" fillId="0" borderId="22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vertical="center"/>
      <protection locked="0"/>
    </xf>
    <xf numFmtId="10" fontId="4" fillId="0" borderId="8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10" fontId="9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vertical="center"/>
      <protection locked="0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zoomScaleNormal="100" workbookViewId="0">
      <pane ySplit="3" topLeftCell="A79" activePane="bottomLeft" state="frozen"/>
      <selection pane="bottomLeft" activeCell="J15" sqref="J15"/>
    </sheetView>
  </sheetViews>
  <sheetFormatPr defaultRowHeight="12" x14ac:dyDescent="0.2"/>
  <cols>
    <col min="1" max="1" width="10.7109375" style="6" customWidth="1"/>
    <col min="2" max="2" width="64.85546875" style="6" customWidth="1"/>
    <col min="3" max="3" width="102.7109375" style="6" bestFit="1" customWidth="1"/>
    <col min="4" max="4" width="16.7109375" style="6" customWidth="1"/>
    <col min="5" max="6" width="15.7109375" style="6" customWidth="1"/>
    <col min="7" max="7" width="13.7109375" style="6" customWidth="1"/>
    <col min="8" max="16384" width="9.140625" style="6"/>
  </cols>
  <sheetData>
    <row r="1" spans="1:7" ht="13.5" customHeight="1" thickBot="1" x14ac:dyDescent="0.25">
      <c r="A1" s="88"/>
      <c r="B1" s="89" t="s">
        <v>55</v>
      </c>
      <c r="C1" s="1"/>
      <c r="D1" s="166" t="s">
        <v>90</v>
      </c>
      <c r="E1" s="3"/>
      <c r="F1" s="4"/>
      <c r="G1" s="5" t="s">
        <v>38</v>
      </c>
    </row>
    <row r="2" spans="1:7" ht="12.75" thickBot="1" x14ac:dyDescent="0.25">
      <c r="A2" s="7"/>
      <c r="B2" s="1"/>
      <c r="C2" s="1"/>
      <c r="D2" s="167"/>
      <c r="E2" s="3"/>
      <c r="F2" s="4"/>
      <c r="G2" s="8" t="s">
        <v>39</v>
      </c>
    </row>
    <row r="3" spans="1:7" ht="12.75" thickBot="1" x14ac:dyDescent="0.25">
      <c r="A3" s="9" t="s">
        <v>1</v>
      </c>
      <c r="B3" s="10" t="s">
        <v>9</v>
      </c>
      <c r="C3" s="10" t="s">
        <v>8</v>
      </c>
      <c r="D3" s="11" t="s">
        <v>12</v>
      </c>
      <c r="E3" s="12" t="s">
        <v>10</v>
      </c>
      <c r="F3" s="186" t="s">
        <v>15</v>
      </c>
      <c r="G3" s="13" t="s">
        <v>11</v>
      </c>
    </row>
    <row r="4" spans="1:7" ht="12.75" thickBot="1" x14ac:dyDescent="0.25">
      <c r="A4" s="14" t="s">
        <v>2</v>
      </c>
      <c r="B4" s="15" t="s">
        <v>3</v>
      </c>
      <c r="C4" s="16"/>
      <c r="D4" s="17"/>
      <c r="E4" s="18"/>
      <c r="F4" s="187"/>
      <c r="G4" s="135"/>
    </row>
    <row r="5" spans="1:7" x14ac:dyDescent="0.2">
      <c r="A5" s="19"/>
      <c r="B5" s="20" t="s">
        <v>14</v>
      </c>
      <c r="C5" s="21"/>
      <c r="D5" s="22"/>
      <c r="E5" s="23"/>
      <c r="F5" s="188"/>
      <c r="G5" s="135"/>
    </row>
    <row r="6" spans="1:7" x14ac:dyDescent="0.2">
      <c r="A6" s="24"/>
      <c r="B6" s="25" t="s">
        <v>0</v>
      </c>
      <c r="C6" s="21" t="s">
        <v>83</v>
      </c>
      <c r="D6" s="22">
        <v>83875203.109999999</v>
      </c>
      <c r="E6" s="26"/>
      <c r="F6" s="189"/>
      <c r="G6" s="135">
        <f>ROUND(D6*F6/1000,2)</f>
        <v>0</v>
      </c>
    </row>
    <row r="7" spans="1:7" ht="25.5" customHeight="1" x14ac:dyDescent="0.2">
      <c r="A7" s="24"/>
      <c r="B7" s="25" t="s">
        <v>28</v>
      </c>
      <c r="C7" s="28" t="s">
        <v>105</v>
      </c>
      <c r="D7" s="22">
        <v>6464529.4500000002</v>
      </c>
      <c r="E7" s="27"/>
      <c r="F7" s="189"/>
      <c r="G7" s="135">
        <f t="shared" ref="G7:G14" si="0">ROUND(D7*F7/1000,2)</f>
        <v>0</v>
      </c>
    </row>
    <row r="8" spans="1:7" ht="11.25" customHeight="1" x14ac:dyDescent="0.2">
      <c r="A8" s="24"/>
      <c r="B8" s="25" t="s">
        <v>74</v>
      </c>
      <c r="C8" s="21" t="s">
        <v>86</v>
      </c>
      <c r="D8" s="22">
        <v>9000</v>
      </c>
      <c r="E8" s="27"/>
      <c r="F8" s="189"/>
      <c r="G8" s="135">
        <f t="shared" si="0"/>
        <v>0</v>
      </c>
    </row>
    <row r="9" spans="1:7" x14ac:dyDescent="0.2">
      <c r="A9" s="24"/>
      <c r="B9" s="25"/>
      <c r="C9" s="21" t="s">
        <v>87</v>
      </c>
      <c r="D9" s="22">
        <v>337280.75</v>
      </c>
      <c r="E9" s="56"/>
      <c r="F9" s="189"/>
      <c r="G9" s="135">
        <f t="shared" si="0"/>
        <v>0</v>
      </c>
    </row>
    <row r="10" spans="1:7" x14ac:dyDescent="0.2">
      <c r="A10" s="24"/>
      <c r="B10" s="25"/>
      <c r="C10" s="28" t="s">
        <v>88</v>
      </c>
      <c r="D10" s="22">
        <v>478910.75</v>
      </c>
      <c r="E10" s="56"/>
      <c r="F10" s="189"/>
      <c r="G10" s="135">
        <f t="shared" si="0"/>
        <v>0</v>
      </c>
    </row>
    <row r="11" spans="1:7" x14ac:dyDescent="0.2">
      <c r="A11" s="24"/>
      <c r="B11" s="25"/>
      <c r="C11" s="28" t="s">
        <v>89</v>
      </c>
      <c r="D11" s="22">
        <v>691544.13</v>
      </c>
      <c r="E11" s="32"/>
      <c r="F11" s="189"/>
      <c r="G11" s="135">
        <f t="shared" si="0"/>
        <v>0</v>
      </c>
    </row>
    <row r="12" spans="1:7" x14ac:dyDescent="0.2">
      <c r="A12" s="24"/>
      <c r="B12" s="25"/>
      <c r="C12" s="21" t="s">
        <v>73</v>
      </c>
      <c r="D12" s="22">
        <v>1156869.96</v>
      </c>
      <c r="E12" s="98"/>
      <c r="F12" s="189"/>
      <c r="G12" s="135">
        <f t="shared" si="0"/>
        <v>0</v>
      </c>
    </row>
    <row r="13" spans="1:7" x14ac:dyDescent="0.2">
      <c r="A13" s="24"/>
      <c r="B13" s="25"/>
      <c r="C13" s="21" t="s">
        <v>106</v>
      </c>
      <c r="D13" s="22">
        <v>1012857.08</v>
      </c>
      <c r="E13" s="98"/>
      <c r="F13" s="189"/>
      <c r="G13" s="135">
        <v>0</v>
      </c>
    </row>
    <row r="14" spans="1:7" x14ac:dyDescent="0.2">
      <c r="A14" s="24"/>
      <c r="B14" s="25"/>
      <c r="C14" s="30" t="s">
        <v>37</v>
      </c>
      <c r="D14" s="31">
        <f>SUM(D6:D13)</f>
        <v>94026195.229999989</v>
      </c>
      <c r="E14" s="32"/>
      <c r="F14" s="189"/>
      <c r="G14" s="135">
        <f t="shared" si="0"/>
        <v>0</v>
      </c>
    </row>
    <row r="15" spans="1:7" x14ac:dyDescent="0.2">
      <c r="A15" s="24"/>
      <c r="B15" s="25"/>
      <c r="C15" s="30"/>
      <c r="D15" s="31"/>
      <c r="E15" s="32"/>
      <c r="F15" s="189"/>
      <c r="G15" s="135"/>
    </row>
    <row r="16" spans="1:7" x14ac:dyDescent="0.2">
      <c r="A16" s="24"/>
      <c r="B16" s="25"/>
      <c r="C16" s="21"/>
      <c r="D16" s="22"/>
      <c r="E16" s="27"/>
      <c r="F16" s="189"/>
      <c r="G16" s="135"/>
    </row>
    <row r="17" spans="1:7" x14ac:dyDescent="0.2">
      <c r="A17" s="24"/>
      <c r="B17" s="20" t="s">
        <v>22</v>
      </c>
      <c r="C17" s="21"/>
      <c r="D17" s="22"/>
      <c r="E17" s="27"/>
      <c r="F17" s="190" t="s">
        <v>16</v>
      </c>
      <c r="G17" s="136">
        <f>SUM(G6:G16)</f>
        <v>0</v>
      </c>
    </row>
    <row r="18" spans="1:7" ht="24" x14ac:dyDescent="0.2">
      <c r="A18" s="24"/>
      <c r="B18" s="129" t="s">
        <v>85</v>
      </c>
      <c r="C18" s="90" t="s">
        <v>29</v>
      </c>
      <c r="D18" s="110">
        <v>300000</v>
      </c>
      <c r="E18" s="27"/>
      <c r="F18" s="191"/>
      <c r="G18" s="135">
        <f>ROUND(D18*F18/1000,2)</f>
        <v>0</v>
      </c>
    </row>
    <row r="19" spans="1:7" ht="24" x14ac:dyDescent="0.2">
      <c r="A19" s="24"/>
      <c r="B19" s="129" t="s">
        <v>84</v>
      </c>
      <c r="C19" s="90" t="s">
        <v>29</v>
      </c>
      <c r="D19" s="110">
        <v>150000</v>
      </c>
      <c r="E19" s="23"/>
      <c r="F19" s="191"/>
      <c r="G19" s="135">
        <f>ROUND(D19*F19/1000,2)</f>
        <v>0</v>
      </c>
    </row>
    <row r="20" spans="1:7" x14ac:dyDescent="0.2">
      <c r="A20" s="24"/>
      <c r="B20" s="25" t="s">
        <v>115</v>
      </c>
      <c r="C20" s="90"/>
      <c r="D20" s="110"/>
      <c r="E20" s="23"/>
      <c r="F20" s="191"/>
      <c r="G20" s="135">
        <f>ROUND(D20*F20/1000,2)</f>
        <v>0</v>
      </c>
    </row>
    <row r="21" spans="1:7" x14ac:dyDescent="0.2">
      <c r="A21" s="24"/>
      <c r="B21" s="25"/>
      <c r="C21" s="90"/>
      <c r="D21" s="110"/>
      <c r="E21" s="23"/>
      <c r="F21" s="191"/>
      <c r="G21" s="135"/>
    </row>
    <row r="22" spans="1:7" x14ac:dyDescent="0.2">
      <c r="A22" s="24"/>
      <c r="B22" s="63" t="s">
        <v>4</v>
      </c>
      <c r="C22" s="21"/>
      <c r="D22" s="22"/>
      <c r="E22" s="23"/>
      <c r="F22" s="190" t="s">
        <v>17</v>
      </c>
      <c r="G22" s="136">
        <f>SUM(G18:G19)</f>
        <v>0</v>
      </c>
    </row>
    <row r="23" spans="1:7" ht="12.75" thickBot="1" x14ac:dyDescent="0.25">
      <c r="A23" s="24"/>
      <c r="B23" s="169" t="s">
        <v>54</v>
      </c>
      <c r="C23" s="21"/>
      <c r="D23" s="22"/>
      <c r="E23" s="23"/>
      <c r="F23" s="190" t="s">
        <v>21</v>
      </c>
      <c r="G23" s="137">
        <f>G22+G17</f>
        <v>0</v>
      </c>
    </row>
    <row r="24" spans="1:7" x14ac:dyDescent="0.2">
      <c r="A24" s="24"/>
      <c r="B24" s="169"/>
      <c r="C24" s="21"/>
      <c r="D24" s="22"/>
      <c r="E24" s="35" t="s">
        <v>30</v>
      </c>
      <c r="F24" s="192"/>
      <c r="G24" s="138"/>
    </row>
    <row r="25" spans="1:7" x14ac:dyDescent="0.2">
      <c r="A25" s="24"/>
      <c r="B25" s="169"/>
      <c r="C25" s="21"/>
      <c r="D25" s="22"/>
      <c r="E25" s="23" t="s">
        <v>33</v>
      </c>
      <c r="F25" s="193"/>
      <c r="G25" s="139">
        <f>-G23*$F$25</f>
        <v>0</v>
      </c>
    </row>
    <row r="26" spans="1:7" x14ac:dyDescent="0.2">
      <c r="A26" s="24"/>
      <c r="B26" s="36"/>
      <c r="C26" s="21"/>
      <c r="D26" s="22"/>
      <c r="E26" s="23" t="s">
        <v>32</v>
      </c>
      <c r="F26" s="193"/>
      <c r="G26" s="139">
        <f>-SUM(G23:G25)*$F$26</f>
        <v>0</v>
      </c>
    </row>
    <row r="27" spans="1:7" ht="12.75" thickBot="1" x14ac:dyDescent="0.25">
      <c r="A27" s="24"/>
      <c r="B27" s="36" t="s">
        <v>70</v>
      </c>
      <c r="C27" s="21"/>
      <c r="D27" s="22"/>
      <c r="E27" s="23" t="s">
        <v>52</v>
      </c>
      <c r="F27" s="193"/>
      <c r="G27" s="140">
        <f>-SUM(G23:G26)*$F$27</f>
        <v>0</v>
      </c>
    </row>
    <row r="28" spans="1:7" ht="12.75" thickBot="1" x14ac:dyDescent="0.25">
      <c r="A28" s="37"/>
      <c r="B28" s="38"/>
      <c r="C28" s="39"/>
      <c r="D28" s="40"/>
      <c r="E28" s="41"/>
      <c r="F28" s="158" t="s">
        <v>20</v>
      </c>
      <c r="G28" s="141">
        <f>SUM(G23:G27)</f>
        <v>0</v>
      </c>
    </row>
    <row r="29" spans="1:7" ht="12.75" thickBot="1" x14ac:dyDescent="0.25">
      <c r="A29" s="67" t="s">
        <v>1</v>
      </c>
      <c r="B29" s="68" t="s">
        <v>9</v>
      </c>
      <c r="C29" s="68" t="s">
        <v>8</v>
      </c>
      <c r="D29" s="69" t="s">
        <v>12</v>
      </c>
      <c r="E29" s="70" t="s">
        <v>10</v>
      </c>
      <c r="F29" s="194" t="s">
        <v>15</v>
      </c>
      <c r="G29" s="142" t="s">
        <v>11</v>
      </c>
    </row>
    <row r="30" spans="1:7" ht="12.75" thickBot="1" x14ac:dyDescent="0.25">
      <c r="A30" s="14" t="s">
        <v>58</v>
      </c>
      <c r="B30" s="15" t="s">
        <v>5</v>
      </c>
      <c r="C30" s="73"/>
      <c r="D30" s="72"/>
      <c r="E30" s="80"/>
      <c r="F30" s="195"/>
      <c r="G30" s="143"/>
    </row>
    <row r="31" spans="1:7" ht="12.75" customHeight="1" x14ac:dyDescent="0.2">
      <c r="A31" s="81"/>
      <c r="B31" s="61"/>
      <c r="C31" s="171" t="s">
        <v>76</v>
      </c>
      <c r="D31" s="168">
        <v>6523805.3799999999</v>
      </c>
      <c r="E31" s="82"/>
      <c r="F31" s="196"/>
      <c r="G31" s="143">
        <f>ROUND(D31*F31/1000,2)</f>
        <v>0</v>
      </c>
    </row>
    <row r="32" spans="1:7" x14ac:dyDescent="0.2">
      <c r="A32" s="81"/>
      <c r="B32" s="71"/>
      <c r="C32" s="171"/>
      <c r="D32" s="168"/>
      <c r="E32" s="82"/>
      <c r="F32" s="196"/>
      <c r="G32" s="143"/>
    </row>
    <row r="33" spans="1:7" x14ac:dyDescent="0.2">
      <c r="A33" s="81"/>
      <c r="B33" s="73"/>
      <c r="C33" s="171"/>
      <c r="D33" s="168"/>
      <c r="E33" s="82"/>
      <c r="F33" s="196"/>
      <c r="G33" s="143"/>
    </row>
    <row r="34" spans="1:7" x14ac:dyDescent="0.2">
      <c r="A34" s="81"/>
      <c r="B34" s="73"/>
      <c r="C34" s="171"/>
      <c r="D34" s="87"/>
      <c r="E34" s="82"/>
      <c r="F34" s="196"/>
      <c r="G34" s="143"/>
    </row>
    <row r="35" spans="1:7" x14ac:dyDescent="0.2">
      <c r="A35" s="81"/>
      <c r="B35" s="73"/>
      <c r="C35" s="71" t="s">
        <v>71</v>
      </c>
      <c r="D35" s="22">
        <v>337280.75</v>
      </c>
      <c r="E35" s="83"/>
      <c r="F35" s="196"/>
      <c r="G35" s="143">
        <v>0</v>
      </c>
    </row>
    <row r="36" spans="1:7" x14ac:dyDescent="0.2">
      <c r="A36" s="112"/>
      <c r="B36" s="73"/>
      <c r="C36" s="74" t="s">
        <v>72</v>
      </c>
      <c r="D36" s="22">
        <v>478910.75</v>
      </c>
      <c r="E36" s="113"/>
      <c r="F36" s="196"/>
      <c r="G36" s="143">
        <f>D36*F36/1000</f>
        <v>0</v>
      </c>
    </row>
    <row r="37" spans="1:7" x14ac:dyDescent="0.2">
      <c r="A37" s="24"/>
      <c r="B37" s="20" t="s">
        <v>22</v>
      </c>
      <c r="C37" s="21"/>
      <c r="D37" s="22"/>
      <c r="E37" s="27"/>
      <c r="F37" s="190" t="s">
        <v>16</v>
      </c>
      <c r="G37" s="136">
        <f>SUM(G26:G36)</f>
        <v>0</v>
      </c>
    </row>
    <row r="38" spans="1:7" x14ac:dyDescent="0.2">
      <c r="A38" s="24"/>
      <c r="B38" s="25" t="s">
        <v>78</v>
      </c>
      <c r="C38" s="114" t="s">
        <v>29</v>
      </c>
      <c r="D38" s="115">
        <v>5000</v>
      </c>
      <c r="E38" s="27"/>
      <c r="F38" s="191"/>
      <c r="G38" s="135">
        <f>ROUND(D38*F38/1000,2)</f>
        <v>0</v>
      </c>
    </row>
    <row r="39" spans="1:7" x14ac:dyDescent="0.2">
      <c r="A39" s="24"/>
      <c r="B39" s="25" t="s">
        <v>79</v>
      </c>
      <c r="C39" s="114" t="s">
        <v>29</v>
      </c>
      <c r="D39" s="115">
        <v>2000</v>
      </c>
      <c r="E39" s="23"/>
      <c r="F39" s="191"/>
      <c r="G39" s="135">
        <f>ROUND(D39*F39/1000,2)</f>
        <v>0</v>
      </c>
    </row>
    <row r="40" spans="1:7" x14ac:dyDescent="0.2">
      <c r="A40" s="24"/>
      <c r="B40" s="25" t="s">
        <v>77</v>
      </c>
      <c r="C40" s="114" t="s">
        <v>29</v>
      </c>
      <c r="D40" s="115">
        <v>5000</v>
      </c>
      <c r="E40" s="23"/>
      <c r="F40" s="191"/>
      <c r="G40" s="135">
        <f>ROUND(D40*F40/1000,2)</f>
        <v>0</v>
      </c>
    </row>
    <row r="41" spans="1:7" x14ac:dyDescent="0.2">
      <c r="A41" s="24"/>
      <c r="B41" s="116"/>
      <c r="C41" s="21"/>
      <c r="D41" s="22"/>
      <c r="E41" s="23"/>
      <c r="F41" s="190" t="s">
        <v>17</v>
      </c>
      <c r="G41" s="136">
        <f>SUM(G38:G40)</f>
        <v>0</v>
      </c>
    </row>
    <row r="42" spans="1:7" x14ac:dyDescent="0.2">
      <c r="A42" s="117"/>
      <c r="B42" s="73"/>
      <c r="C42" s="75" t="s">
        <v>37</v>
      </c>
      <c r="D42" s="76">
        <f>SUM(D31:D41)</f>
        <v>7351996.8799999999</v>
      </c>
      <c r="E42" s="118"/>
      <c r="F42" s="197" t="s">
        <v>18</v>
      </c>
      <c r="G42" s="144">
        <f>G37+G41</f>
        <v>0</v>
      </c>
    </row>
    <row r="43" spans="1:7" x14ac:dyDescent="0.2">
      <c r="A43" s="112"/>
      <c r="B43" s="73"/>
      <c r="C43" s="71"/>
      <c r="D43" s="72"/>
      <c r="E43" s="118" t="s">
        <v>34</v>
      </c>
      <c r="F43" s="195"/>
      <c r="G43" s="143"/>
    </row>
    <row r="44" spans="1:7" x14ac:dyDescent="0.2">
      <c r="A44" s="112"/>
      <c r="B44" s="73"/>
      <c r="C44" s="71"/>
      <c r="D44" s="72"/>
      <c r="E44" s="84" t="s">
        <v>35</v>
      </c>
      <c r="F44" s="193"/>
      <c r="G44" s="143">
        <f>G42*F44</f>
        <v>0</v>
      </c>
    </row>
    <row r="45" spans="1:7" x14ac:dyDescent="0.2">
      <c r="A45" s="112"/>
      <c r="B45" s="73"/>
      <c r="C45" s="71"/>
      <c r="D45" s="72"/>
      <c r="E45" s="84" t="s">
        <v>36</v>
      </c>
      <c r="F45" s="193"/>
      <c r="G45" s="143">
        <f>(G44+G42)*F45</f>
        <v>0</v>
      </c>
    </row>
    <row r="46" spans="1:7" x14ac:dyDescent="0.2">
      <c r="A46" s="119"/>
      <c r="B46" s="73"/>
      <c r="C46" s="71"/>
      <c r="D46" s="72"/>
      <c r="E46" s="84"/>
      <c r="F46" s="198" t="s">
        <v>19</v>
      </c>
      <c r="G46" s="144">
        <f>SUM(G42:G45)</f>
        <v>0</v>
      </c>
    </row>
    <row r="47" spans="1:7" x14ac:dyDescent="0.2">
      <c r="A47" s="119"/>
      <c r="B47" s="73"/>
      <c r="C47" s="71"/>
      <c r="D47" s="72"/>
      <c r="E47" s="85" t="s">
        <v>30</v>
      </c>
      <c r="F47" s="199"/>
      <c r="G47" s="143"/>
    </row>
    <row r="48" spans="1:7" x14ac:dyDescent="0.2">
      <c r="A48" s="119"/>
      <c r="B48" s="73"/>
      <c r="C48" s="71"/>
      <c r="D48" s="72"/>
      <c r="E48" s="80" t="s">
        <v>53</v>
      </c>
      <c r="F48" s="193"/>
      <c r="G48" s="143">
        <f>-G46*$F$48</f>
        <v>0</v>
      </c>
    </row>
    <row r="49" spans="1:9" x14ac:dyDescent="0.2">
      <c r="A49" s="117"/>
      <c r="B49" s="73"/>
      <c r="C49" s="71"/>
      <c r="D49" s="72"/>
      <c r="E49" s="80" t="s">
        <v>32</v>
      </c>
      <c r="F49" s="193"/>
      <c r="G49" s="143">
        <f>-SUM(G46:G48)*$F$49</f>
        <v>0</v>
      </c>
    </row>
    <row r="50" spans="1:9" ht="12.75" thickBot="1" x14ac:dyDescent="0.25">
      <c r="A50" s="117"/>
      <c r="B50" s="36" t="s">
        <v>70</v>
      </c>
      <c r="C50" s="71"/>
      <c r="D50" s="72"/>
      <c r="E50" s="23" t="s">
        <v>52</v>
      </c>
      <c r="F50" s="193"/>
      <c r="G50" s="145">
        <f>-SUM(G46:G49)*$F$27</f>
        <v>0</v>
      </c>
    </row>
    <row r="51" spans="1:9" ht="12.75" thickBot="1" x14ac:dyDescent="0.25">
      <c r="A51" s="86"/>
      <c r="B51" s="77"/>
      <c r="C51" s="77"/>
      <c r="D51" s="78"/>
      <c r="E51" s="79"/>
      <c r="F51" s="158" t="s">
        <v>20</v>
      </c>
      <c r="G51" s="141">
        <f>SUM(G46:G50)</f>
        <v>0</v>
      </c>
    </row>
    <row r="52" spans="1:9" ht="12.75" thickBot="1" x14ac:dyDescent="0.25">
      <c r="A52" s="9" t="s">
        <v>13</v>
      </c>
      <c r="B52" s="10" t="s">
        <v>9</v>
      </c>
      <c r="C52" s="10" t="s">
        <v>8</v>
      </c>
      <c r="D52" s="11" t="s">
        <v>12</v>
      </c>
      <c r="E52" s="12" t="s">
        <v>10</v>
      </c>
      <c r="F52" s="186" t="s">
        <v>15</v>
      </c>
      <c r="G52" s="146" t="s">
        <v>11</v>
      </c>
    </row>
    <row r="53" spans="1:9" ht="12.75" thickBot="1" x14ac:dyDescent="0.25">
      <c r="A53" s="14" t="s">
        <v>7</v>
      </c>
      <c r="B53" s="15" t="s">
        <v>6</v>
      </c>
      <c r="C53" s="16"/>
      <c r="D53" s="17"/>
      <c r="E53" s="18"/>
      <c r="F53" s="187"/>
      <c r="G53" s="147"/>
    </row>
    <row r="54" spans="1:9" x14ac:dyDescent="0.2">
      <c r="A54" s="42"/>
      <c r="B54" s="174" t="s">
        <v>29</v>
      </c>
      <c r="C54" s="172" t="s">
        <v>92</v>
      </c>
      <c r="D54" s="173">
        <v>100000</v>
      </c>
      <c r="E54" s="23"/>
      <c r="F54" s="191"/>
      <c r="G54" s="135"/>
    </row>
    <row r="55" spans="1:9" ht="12" customHeight="1" x14ac:dyDescent="0.2">
      <c r="A55" s="42"/>
      <c r="B55" s="175"/>
      <c r="C55" s="172"/>
      <c r="D55" s="173"/>
      <c r="E55" s="23"/>
      <c r="F55" s="191"/>
      <c r="G55" s="135">
        <f>D54*F55/1000</f>
        <v>0</v>
      </c>
    </row>
    <row r="56" spans="1:9" ht="12" customHeight="1" x14ac:dyDescent="0.2">
      <c r="A56" s="42"/>
      <c r="B56" s="175"/>
      <c r="C56" s="172"/>
      <c r="D56" s="173"/>
      <c r="E56" s="23"/>
      <c r="F56" s="191"/>
      <c r="G56" s="135"/>
    </row>
    <row r="57" spans="1:9" x14ac:dyDescent="0.2">
      <c r="A57" s="42"/>
      <c r="B57" s="46" t="s">
        <v>57</v>
      </c>
      <c r="C57" s="21" t="s">
        <v>94</v>
      </c>
      <c r="D57" s="111">
        <v>10000</v>
      </c>
      <c r="E57" s="23"/>
      <c r="F57" s="191"/>
      <c r="G57" s="135">
        <f>ROUND(D57*F57/1000,2)</f>
        <v>0</v>
      </c>
    </row>
    <row r="58" spans="1:9" x14ac:dyDescent="0.2">
      <c r="A58" s="42"/>
      <c r="B58" s="46" t="s">
        <v>29</v>
      </c>
      <c r="C58" s="28" t="s">
        <v>93</v>
      </c>
      <c r="D58" s="29">
        <v>40000</v>
      </c>
      <c r="E58" s="23"/>
      <c r="F58" s="191"/>
      <c r="G58" s="135">
        <f>ROUND(D58*F58/1000,2)</f>
        <v>0</v>
      </c>
    </row>
    <row r="59" spans="1:9" x14ac:dyDescent="0.2">
      <c r="A59" s="42"/>
      <c r="B59" s="47"/>
      <c r="C59" s="30" t="s">
        <v>37</v>
      </c>
      <c r="D59" s="31">
        <f>SUM(D54:D58)</f>
        <v>150000</v>
      </c>
      <c r="E59" s="23"/>
      <c r="F59" s="190" t="s">
        <v>21</v>
      </c>
      <c r="G59" s="136">
        <f>SUM(G54:G58)</f>
        <v>0</v>
      </c>
      <c r="I59" s="99"/>
    </row>
    <row r="60" spans="1:9" x14ac:dyDescent="0.2">
      <c r="A60" s="42"/>
      <c r="B60" s="64" t="s">
        <v>4</v>
      </c>
      <c r="C60" s="21"/>
      <c r="D60" s="22"/>
      <c r="E60" s="35" t="s">
        <v>30</v>
      </c>
      <c r="F60" s="188"/>
      <c r="G60" s="148"/>
    </row>
    <row r="61" spans="1:9" x14ac:dyDescent="0.2">
      <c r="A61" s="42"/>
      <c r="B61" s="170" t="s">
        <v>68</v>
      </c>
      <c r="C61" s="21"/>
      <c r="D61" s="22"/>
      <c r="E61" s="23" t="s">
        <v>33</v>
      </c>
      <c r="F61" s="200"/>
      <c r="G61" s="135">
        <f>-G59*F61</f>
        <v>0</v>
      </c>
    </row>
    <row r="62" spans="1:9" ht="12.75" thickBot="1" x14ac:dyDescent="0.25">
      <c r="A62" s="42"/>
      <c r="B62" s="170"/>
      <c r="C62" s="21"/>
      <c r="D62" s="22"/>
      <c r="E62" s="23" t="s">
        <v>32</v>
      </c>
      <c r="F62" s="201"/>
      <c r="G62" s="135">
        <f>-SUM(G59:G61)*$F$62</f>
        <v>0</v>
      </c>
    </row>
    <row r="63" spans="1:9" ht="12.75" thickBot="1" x14ac:dyDescent="0.25">
      <c r="A63" s="42"/>
      <c r="B63" s="97" t="s">
        <v>70</v>
      </c>
      <c r="C63" s="21"/>
      <c r="D63" s="22"/>
      <c r="E63" s="23" t="s">
        <v>52</v>
      </c>
      <c r="F63" s="156"/>
      <c r="G63" s="135">
        <f>-SUM(G59:G62)*$F$63</f>
        <v>0</v>
      </c>
    </row>
    <row r="64" spans="1:9" ht="12.75" thickBot="1" x14ac:dyDescent="0.25">
      <c r="A64" s="43"/>
      <c r="B64" s="48"/>
      <c r="C64" s="39"/>
      <c r="D64" s="40"/>
      <c r="E64" s="41"/>
      <c r="F64" s="158" t="s">
        <v>20</v>
      </c>
      <c r="G64" s="141">
        <f>SUM(G59:G63)</f>
        <v>0</v>
      </c>
    </row>
    <row r="65" spans="1:7" ht="12.75" thickBot="1" x14ac:dyDescent="0.25">
      <c r="A65" s="9" t="s">
        <v>13</v>
      </c>
      <c r="B65" s="10" t="s">
        <v>9</v>
      </c>
      <c r="C65" s="10" t="s">
        <v>8</v>
      </c>
      <c r="D65" s="11" t="s">
        <v>12</v>
      </c>
      <c r="E65" s="12" t="s">
        <v>10</v>
      </c>
      <c r="F65" s="186" t="s">
        <v>15</v>
      </c>
      <c r="G65" s="146" t="s">
        <v>11</v>
      </c>
    </row>
    <row r="66" spans="1:7" ht="12.75" thickBot="1" x14ac:dyDescent="0.25">
      <c r="A66" s="14" t="s">
        <v>42</v>
      </c>
      <c r="B66" s="15" t="s">
        <v>59</v>
      </c>
      <c r="C66" s="16"/>
      <c r="D66" s="17"/>
      <c r="E66" s="18"/>
      <c r="F66" s="187"/>
      <c r="G66" s="147"/>
    </row>
    <row r="67" spans="1:7" x14ac:dyDescent="0.2">
      <c r="A67" s="42"/>
      <c r="B67" s="103" t="s">
        <v>29</v>
      </c>
      <c r="C67" s="101" t="s">
        <v>100</v>
      </c>
      <c r="D67" s="102">
        <v>30000</v>
      </c>
      <c r="E67" s="23"/>
      <c r="F67" s="191"/>
      <c r="G67" s="135">
        <f t="shared" ref="G67" si="1">ROUND(D67*F67/1000,2)</f>
        <v>0</v>
      </c>
    </row>
    <row r="68" spans="1:7" x14ac:dyDescent="0.2">
      <c r="A68" s="42"/>
      <c r="B68" s="46"/>
      <c r="C68" s="101"/>
      <c r="D68" s="102"/>
      <c r="E68" s="23"/>
      <c r="F68" s="191"/>
      <c r="G68" s="135"/>
    </row>
    <row r="69" spans="1:7" x14ac:dyDescent="0.2">
      <c r="A69" s="42"/>
      <c r="B69" s="46"/>
      <c r="C69" s="21"/>
      <c r="D69" s="102"/>
      <c r="E69" s="23"/>
      <c r="F69" s="191"/>
      <c r="G69" s="135"/>
    </row>
    <row r="70" spans="1:7" x14ac:dyDescent="0.2">
      <c r="A70" s="42"/>
      <c r="B70" s="46"/>
      <c r="C70" s="30" t="s">
        <v>37</v>
      </c>
      <c r="D70" s="31">
        <f>SUM(D67:D69)</f>
        <v>30000</v>
      </c>
      <c r="E70" s="35"/>
      <c r="F70" s="190" t="s">
        <v>21</v>
      </c>
      <c r="G70" s="136">
        <f>SUM(G67:G69)</f>
        <v>0</v>
      </c>
    </row>
    <row r="71" spans="1:7" x14ac:dyDescent="0.2">
      <c r="A71" s="42"/>
      <c r="B71" s="46"/>
      <c r="C71" s="30"/>
      <c r="D71" s="31"/>
      <c r="E71" s="35" t="s">
        <v>30</v>
      </c>
      <c r="F71" s="202"/>
      <c r="G71" s="149"/>
    </row>
    <row r="72" spans="1:7" x14ac:dyDescent="0.2">
      <c r="A72" s="42"/>
      <c r="B72" s="46"/>
      <c r="C72" s="21"/>
      <c r="D72" s="22"/>
      <c r="E72" s="23" t="s">
        <v>33</v>
      </c>
      <c r="F72" s="200"/>
      <c r="G72" s="135">
        <v>0</v>
      </c>
    </row>
    <row r="73" spans="1:7" ht="12.75" thickBot="1" x14ac:dyDescent="0.25">
      <c r="A73" s="42"/>
      <c r="B73" s="100"/>
      <c r="C73" s="21"/>
      <c r="D73" s="22"/>
      <c r="E73" s="23" t="s">
        <v>32</v>
      </c>
      <c r="F73" s="201"/>
      <c r="G73" s="135">
        <f>-SUM(G70:G72)*$F$73</f>
        <v>0</v>
      </c>
    </row>
    <row r="74" spans="1:7" ht="12.75" thickBot="1" x14ac:dyDescent="0.25">
      <c r="A74" s="42"/>
      <c r="B74" s="100" t="s">
        <v>70</v>
      </c>
      <c r="C74" s="21"/>
      <c r="D74" s="22"/>
      <c r="E74" s="23" t="s">
        <v>52</v>
      </c>
      <c r="F74" s="156"/>
      <c r="G74" s="135">
        <f>-SUM(G70:G73)*$F$74</f>
        <v>0</v>
      </c>
    </row>
    <row r="75" spans="1:7" ht="12.75" thickBot="1" x14ac:dyDescent="0.25">
      <c r="A75" s="43"/>
      <c r="B75" s="48"/>
      <c r="C75" s="39"/>
      <c r="D75" s="40"/>
      <c r="E75" s="41"/>
      <c r="F75" s="158" t="s">
        <v>20</v>
      </c>
      <c r="G75" s="141">
        <f>SUM(G70:G74)</f>
        <v>0</v>
      </c>
    </row>
    <row r="76" spans="1:7" ht="12.75" thickBot="1" x14ac:dyDescent="0.25">
      <c r="A76" s="104"/>
      <c r="B76" s="105"/>
      <c r="C76" s="106"/>
      <c r="D76" s="99"/>
      <c r="E76" s="107"/>
      <c r="F76" s="108"/>
      <c r="G76" s="109"/>
    </row>
    <row r="77" spans="1:7" s="55" customFormat="1" x14ac:dyDescent="0.2">
      <c r="A77" s="50"/>
      <c r="B77" s="50"/>
      <c r="C77" s="50"/>
      <c r="D77" s="51"/>
      <c r="E77" s="52"/>
      <c r="F77" s="53"/>
      <c r="G77" s="54"/>
    </row>
    <row r="78" spans="1:7" x14ac:dyDescent="0.2">
      <c r="A78" s="163" t="s">
        <v>44</v>
      </c>
      <c r="B78" s="163"/>
      <c r="C78" s="1"/>
      <c r="D78" s="2"/>
      <c r="E78" s="3"/>
      <c r="F78" s="4"/>
      <c r="G78" s="2"/>
    </row>
    <row r="79" spans="1:7" x14ac:dyDescent="0.2">
      <c r="A79" s="162" t="s">
        <v>96</v>
      </c>
      <c r="B79" s="162"/>
      <c r="C79" s="162"/>
      <c r="D79" s="162"/>
      <c r="E79" s="162"/>
      <c r="F79" s="162"/>
      <c r="G79" s="162"/>
    </row>
    <row r="81" spans="1:2" ht="12.75" x14ac:dyDescent="0.2">
      <c r="A81" s="128" t="s">
        <v>97</v>
      </c>
      <c r="B81" s="127"/>
    </row>
    <row r="82" spans="1:2" ht="12.75" customHeight="1" x14ac:dyDescent="0.2">
      <c r="A82" s="165" t="s">
        <v>95</v>
      </c>
      <c r="B82" s="165"/>
    </row>
    <row r="83" spans="1:2" ht="12" customHeight="1" x14ac:dyDescent="0.2">
      <c r="A83" s="165"/>
      <c r="B83" s="165"/>
    </row>
    <row r="84" spans="1:2" ht="12" customHeight="1" x14ac:dyDescent="0.2">
      <c r="A84" s="165"/>
      <c r="B84" s="165"/>
    </row>
    <row r="85" spans="1:2" ht="21" customHeight="1" x14ac:dyDescent="0.2">
      <c r="A85" s="165"/>
      <c r="B85" s="165"/>
    </row>
    <row r="86" spans="1:2" ht="12" hidden="1" customHeight="1" x14ac:dyDescent="0.2">
      <c r="A86" s="165"/>
      <c r="B86" s="165"/>
    </row>
    <row r="87" spans="1:2" ht="12" hidden="1" customHeight="1" x14ac:dyDescent="0.2">
      <c r="A87" s="165"/>
      <c r="B87" s="165"/>
    </row>
    <row r="88" spans="1:2" hidden="1" x14ac:dyDescent="0.2">
      <c r="A88" s="165"/>
      <c r="B88" s="165"/>
    </row>
    <row r="89" spans="1:2" hidden="1" x14ac:dyDescent="0.2">
      <c r="A89" s="165"/>
      <c r="B89" s="165"/>
    </row>
    <row r="90" spans="1:2" x14ac:dyDescent="0.2">
      <c r="A90" s="164" t="s">
        <v>98</v>
      </c>
      <c r="B90" s="164"/>
    </row>
    <row r="91" spans="1:2" x14ac:dyDescent="0.2">
      <c r="A91" s="164"/>
      <c r="B91" s="164"/>
    </row>
    <row r="92" spans="1:2" x14ac:dyDescent="0.2">
      <c r="A92" s="164"/>
      <c r="B92" s="164"/>
    </row>
    <row r="93" spans="1:2" x14ac:dyDescent="0.2">
      <c r="A93" s="164"/>
      <c r="B93" s="164"/>
    </row>
    <row r="94" spans="1:2" x14ac:dyDescent="0.2">
      <c r="A94" s="164"/>
      <c r="B94" s="164"/>
    </row>
    <row r="95" spans="1:2" x14ac:dyDescent="0.2">
      <c r="A95" s="164"/>
      <c r="B95" s="164"/>
    </row>
    <row r="96" spans="1:2" ht="0.75" customHeight="1" x14ac:dyDescent="0.2">
      <c r="A96" s="164"/>
      <c r="B96" s="164"/>
    </row>
    <row r="99" spans="2:6" x14ac:dyDescent="0.2">
      <c r="D99" s="134"/>
      <c r="E99" s="6" t="s">
        <v>111</v>
      </c>
      <c r="F99" s="94" t="s">
        <v>112</v>
      </c>
    </row>
    <row r="100" spans="2:6" x14ac:dyDescent="0.2">
      <c r="B100" s="6" t="s">
        <v>113</v>
      </c>
      <c r="F100" s="94" t="s">
        <v>114</v>
      </c>
    </row>
  </sheetData>
  <sheetProtection password="CC3F" sheet="1" objects="1" scenarios="1"/>
  <mergeCells count="12">
    <mergeCell ref="A79:G79"/>
    <mergeCell ref="A78:B78"/>
    <mergeCell ref="A90:B96"/>
    <mergeCell ref="A82:B89"/>
    <mergeCell ref="D1:D2"/>
    <mergeCell ref="D31:D33"/>
    <mergeCell ref="B23:B25"/>
    <mergeCell ref="B61:B62"/>
    <mergeCell ref="C31:C34"/>
    <mergeCell ref="C54:C56"/>
    <mergeCell ref="D54:D56"/>
    <mergeCell ref="B54:B56"/>
  </mergeCells>
  <phoneticPr fontId="2" type="noConversion"/>
  <pageMargins left="0.25" right="0.25" top="0.75" bottom="0.75" header="0.3" footer="0.3"/>
  <pageSetup paperSize="9" scale="60" fitToHeight="0" orientation="landscape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E4" sqref="E4:F17"/>
    </sheetView>
  </sheetViews>
  <sheetFormatPr defaultRowHeight="12" x14ac:dyDescent="0.2"/>
  <cols>
    <col min="1" max="1" width="15.7109375" style="6" customWidth="1"/>
    <col min="2" max="2" width="30.7109375" style="6" customWidth="1"/>
    <col min="3" max="3" width="18.42578125" style="6" bestFit="1" customWidth="1"/>
    <col min="4" max="4" width="23.28515625" style="6" bestFit="1" customWidth="1"/>
    <col min="5" max="5" width="15.7109375" style="6" customWidth="1"/>
    <col min="6" max="6" width="20.85546875" style="6" customWidth="1"/>
    <col min="7" max="7" width="18.140625" style="6" customWidth="1"/>
    <col min="8" max="16384" width="9.140625" style="6"/>
  </cols>
  <sheetData>
    <row r="1" spans="1:7" s="55" customFormat="1" ht="12.75" thickBot="1" x14ac:dyDescent="0.25">
      <c r="A1" s="50"/>
      <c r="B1" s="89" t="s">
        <v>55</v>
      </c>
      <c r="C1" s="50"/>
      <c r="D1" s="51"/>
      <c r="E1" s="52"/>
      <c r="F1" s="53"/>
      <c r="G1" s="54"/>
    </row>
    <row r="2" spans="1:7" x14ac:dyDescent="0.2">
      <c r="A2" s="50"/>
      <c r="B2" s="1"/>
      <c r="C2" s="1"/>
      <c r="D2" s="2"/>
      <c r="E2" s="3"/>
      <c r="F2" s="4"/>
      <c r="G2" s="5" t="s">
        <v>38</v>
      </c>
    </row>
    <row r="3" spans="1:7" ht="12.75" thickBot="1" x14ac:dyDescent="0.25">
      <c r="A3" s="7"/>
      <c r="B3" s="1"/>
      <c r="C3" s="1"/>
      <c r="D3" s="1"/>
      <c r="E3" s="3"/>
      <c r="F3" s="4"/>
      <c r="G3" s="8" t="s">
        <v>39</v>
      </c>
    </row>
    <row r="4" spans="1:7" ht="12.75" thickBot="1" x14ac:dyDescent="0.25">
      <c r="A4" s="9" t="s">
        <v>1</v>
      </c>
      <c r="B4" s="10" t="s">
        <v>9</v>
      </c>
      <c r="C4" s="10" t="s">
        <v>8</v>
      </c>
      <c r="D4" s="11" t="s">
        <v>12</v>
      </c>
      <c r="E4" s="203" t="s">
        <v>10</v>
      </c>
      <c r="F4" s="186" t="s">
        <v>15</v>
      </c>
      <c r="G4" s="13" t="s">
        <v>11</v>
      </c>
    </row>
    <row r="5" spans="1:7" ht="12.75" thickBot="1" x14ac:dyDescent="0.25">
      <c r="A5" s="14" t="s">
        <v>43</v>
      </c>
      <c r="B5" s="15" t="s">
        <v>46</v>
      </c>
      <c r="C5" s="25"/>
      <c r="D5" s="22"/>
      <c r="E5" s="204"/>
      <c r="F5" s="187"/>
      <c r="G5" s="135"/>
    </row>
    <row r="6" spans="1:7" x14ac:dyDescent="0.2">
      <c r="A6" s="59" t="s">
        <v>23</v>
      </c>
      <c r="B6" s="65"/>
      <c r="C6" s="45" t="s">
        <v>24</v>
      </c>
      <c r="D6" s="22">
        <v>400000</v>
      </c>
      <c r="E6" s="204"/>
      <c r="F6" s="191"/>
      <c r="G6" s="135">
        <v>0</v>
      </c>
    </row>
    <row r="7" spans="1:7" ht="108" x14ac:dyDescent="0.2">
      <c r="A7" s="121">
        <v>54550000</v>
      </c>
      <c r="B7" s="45"/>
      <c r="C7" s="130" t="s">
        <v>99</v>
      </c>
      <c r="D7" s="33" t="s">
        <v>47</v>
      </c>
      <c r="E7" s="204"/>
      <c r="F7" s="191"/>
      <c r="G7" s="135"/>
    </row>
    <row r="8" spans="1:7" x14ac:dyDescent="0.2">
      <c r="A8" s="121" t="s">
        <v>25</v>
      </c>
      <c r="B8" s="21"/>
      <c r="C8" s="45" t="s">
        <v>26</v>
      </c>
      <c r="D8" s="22">
        <v>200000</v>
      </c>
      <c r="E8" s="204"/>
      <c r="F8" s="191"/>
      <c r="G8" s="135">
        <v>0</v>
      </c>
    </row>
    <row r="9" spans="1:7" x14ac:dyDescent="0.2">
      <c r="A9" s="120" t="s">
        <v>82</v>
      </c>
      <c r="B9" s="25"/>
      <c r="C9" s="60"/>
      <c r="D9" s="33" t="s">
        <v>45</v>
      </c>
      <c r="E9" s="204"/>
      <c r="F9" s="191"/>
      <c r="G9" s="135"/>
    </row>
    <row r="10" spans="1:7" x14ac:dyDescent="0.2">
      <c r="A10" s="122" t="s">
        <v>27</v>
      </c>
      <c r="B10" s="25"/>
      <c r="C10" s="45"/>
      <c r="D10" s="22"/>
      <c r="E10" s="188"/>
      <c r="F10" s="191"/>
      <c r="G10" s="135"/>
    </row>
    <row r="11" spans="1:7" x14ac:dyDescent="0.2">
      <c r="A11" s="121">
        <f>2878628.35-211085.03</f>
        <v>2667543.3200000003</v>
      </c>
      <c r="B11" s="25"/>
      <c r="C11" s="45"/>
      <c r="D11" s="22"/>
      <c r="E11" s="188"/>
      <c r="F11" s="191"/>
      <c r="G11" s="135"/>
    </row>
    <row r="12" spans="1:7" x14ac:dyDescent="0.2">
      <c r="A12" s="66"/>
      <c r="B12" s="25"/>
      <c r="C12" s="45"/>
      <c r="D12" s="22"/>
      <c r="E12" s="188"/>
      <c r="F12" s="191"/>
      <c r="G12" s="135"/>
    </row>
    <row r="13" spans="1:7" x14ac:dyDescent="0.2">
      <c r="A13" s="42"/>
      <c r="B13" s="25"/>
      <c r="C13" s="61"/>
      <c r="D13" s="22"/>
      <c r="E13" s="188"/>
      <c r="F13" s="205" t="s">
        <v>21</v>
      </c>
      <c r="G13" s="136">
        <f>G6+G8+G10</f>
        <v>0</v>
      </c>
    </row>
    <row r="14" spans="1:7" x14ac:dyDescent="0.2">
      <c r="A14" s="42"/>
      <c r="B14" s="25"/>
      <c r="C14" s="45"/>
      <c r="D14" s="22"/>
      <c r="E14" s="206" t="s">
        <v>30</v>
      </c>
      <c r="F14" s="188"/>
      <c r="G14" s="135"/>
    </row>
    <row r="15" spans="1:7" x14ac:dyDescent="0.2">
      <c r="A15" s="42"/>
      <c r="B15" s="25"/>
      <c r="C15" s="45"/>
      <c r="D15" s="22"/>
      <c r="E15" s="207" t="s">
        <v>31</v>
      </c>
      <c r="F15" s="200"/>
      <c r="G15" s="135">
        <f>-F15*G13</f>
        <v>0</v>
      </c>
    </row>
    <row r="16" spans="1:7" ht="12.75" thickBot="1" x14ac:dyDescent="0.25">
      <c r="A16" s="42"/>
      <c r="B16" s="25"/>
      <c r="C16" s="45"/>
      <c r="D16" s="22"/>
      <c r="E16" s="207" t="s">
        <v>32</v>
      </c>
      <c r="F16" s="200"/>
      <c r="G16" s="135"/>
    </row>
    <row r="17" spans="1:7" ht="12.75" thickBot="1" x14ac:dyDescent="0.25">
      <c r="A17" s="43"/>
      <c r="B17" s="49"/>
      <c r="C17" s="39"/>
      <c r="D17" s="40"/>
      <c r="E17" s="208"/>
      <c r="F17" s="158" t="s">
        <v>20</v>
      </c>
      <c r="G17" s="141">
        <f>SUM(G13:G16)</f>
        <v>0</v>
      </c>
    </row>
    <row r="18" spans="1:7" ht="12.75" thickBot="1" x14ac:dyDescent="0.25">
      <c r="A18" s="1"/>
      <c r="B18" s="1"/>
      <c r="C18" s="1"/>
      <c r="D18" s="2"/>
      <c r="E18" s="3"/>
      <c r="F18" s="4"/>
      <c r="G18" s="150"/>
    </row>
    <row r="19" spans="1:7" ht="12.75" thickBot="1" x14ac:dyDescent="0.25">
      <c r="A19" s="1"/>
      <c r="B19" s="1"/>
      <c r="C19" s="1"/>
      <c r="D19" s="2"/>
      <c r="E19" s="57"/>
      <c r="F19" s="58" t="s">
        <v>40</v>
      </c>
      <c r="G19" s="151">
        <f>G17</f>
        <v>0</v>
      </c>
    </row>
    <row r="20" spans="1:7" ht="12.75" thickBot="1" x14ac:dyDescent="0.25">
      <c r="A20" s="1"/>
      <c r="B20" s="1"/>
      <c r="C20" s="1"/>
      <c r="D20" s="2"/>
      <c r="E20" s="57"/>
      <c r="F20" s="58" t="s">
        <v>41</v>
      </c>
      <c r="G20" s="151">
        <v>0</v>
      </c>
    </row>
    <row r="21" spans="1:7" s="55" customFormat="1" x14ac:dyDescent="0.2">
      <c r="A21" s="50"/>
      <c r="B21" s="50"/>
      <c r="C21" s="50"/>
      <c r="D21" s="51"/>
      <c r="E21" s="52"/>
      <c r="F21" s="53"/>
      <c r="G21" s="54"/>
    </row>
    <row r="23" spans="1:7" x14ac:dyDescent="0.2">
      <c r="C23" s="134"/>
      <c r="D23" s="6" t="s">
        <v>111</v>
      </c>
      <c r="E23" s="94" t="s">
        <v>112</v>
      </c>
      <c r="G23" s="2"/>
    </row>
    <row r="24" spans="1:7" x14ac:dyDescent="0.2">
      <c r="A24" s="6" t="s">
        <v>113</v>
      </c>
      <c r="E24" s="94" t="s">
        <v>114</v>
      </c>
    </row>
  </sheetData>
  <sheetProtection password="CC3F" sheet="1" objects="1" scenarios="1"/>
  <phoneticPr fontId="18" type="noConversion"/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C5" sqref="C5"/>
    </sheetView>
  </sheetViews>
  <sheetFormatPr defaultRowHeight="12" x14ac:dyDescent="0.2"/>
  <cols>
    <col min="1" max="1" width="15.7109375" style="6" customWidth="1"/>
    <col min="2" max="2" width="33" style="6" bestFit="1" customWidth="1"/>
    <col min="3" max="3" width="19.7109375" style="6" customWidth="1"/>
    <col min="4" max="4" width="22.85546875" style="6" bestFit="1" customWidth="1"/>
    <col min="5" max="6" width="15.7109375" style="6" customWidth="1"/>
    <col min="7" max="7" width="13.7109375" style="6" customWidth="1"/>
    <col min="8" max="16384" width="9.140625" style="6"/>
  </cols>
  <sheetData>
    <row r="1" spans="1:7" ht="12.75" thickBot="1" x14ac:dyDescent="0.25">
      <c r="A1" s="1"/>
      <c r="B1" s="89" t="s">
        <v>55</v>
      </c>
      <c r="C1" s="1"/>
      <c r="D1" s="2"/>
      <c r="E1" s="3"/>
      <c r="F1" s="180" t="s">
        <v>65</v>
      </c>
      <c r="G1" s="181"/>
    </row>
    <row r="2" spans="1:7" ht="13.5" customHeight="1" thickBot="1" x14ac:dyDescent="0.25">
      <c r="A2" s="7"/>
      <c r="B2" s="1"/>
      <c r="C2" s="1"/>
      <c r="D2" s="178" t="s">
        <v>64</v>
      </c>
      <c r="E2" s="3"/>
      <c r="F2" s="182"/>
      <c r="G2" s="183"/>
    </row>
    <row r="3" spans="1:7" ht="13.5" thickBot="1" x14ac:dyDescent="0.25">
      <c r="A3" s="9" t="s">
        <v>1</v>
      </c>
      <c r="B3" s="10" t="s">
        <v>9</v>
      </c>
      <c r="C3" s="91" t="s">
        <v>63</v>
      </c>
      <c r="D3" s="179"/>
      <c r="E3" s="92" t="s">
        <v>67</v>
      </c>
      <c r="F3" s="184" t="s">
        <v>66</v>
      </c>
      <c r="G3" s="185"/>
    </row>
    <row r="4" spans="1:7" ht="12.75" thickBot="1" x14ac:dyDescent="0.25">
      <c r="A4" s="14" t="s">
        <v>48</v>
      </c>
      <c r="B4" s="15" t="s">
        <v>56</v>
      </c>
      <c r="C4" s="25"/>
      <c r="D4" s="209"/>
      <c r="E4" s="210"/>
      <c r="F4" s="152"/>
      <c r="G4" s="153"/>
    </row>
    <row r="5" spans="1:7" ht="12.75" x14ac:dyDescent="0.2">
      <c r="A5" s="62" t="s">
        <v>25</v>
      </c>
      <c r="B5" s="25" t="s">
        <v>60</v>
      </c>
      <c r="C5" s="22">
        <v>50000</v>
      </c>
      <c r="D5" s="211">
        <v>0</v>
      </c>
      <c r="E5" s="212">
        <v>0</v>
      </c>
      <c r="F5" s="176">
        <f>D5*E5</f>
        <v>0</v>
      </c>
      <c r="G5" s="177"/>
    </row>
    <row r="6" spans="1:7" ht="12.75" x14ac:dyDescent="0.2">
      <c r="A6" s="120" t="s">
        <v>82</v>
      </c>
      <c r="B6" s="25" t="s">
        <v>62</v>
      </c>
      <c r="C6" s="22">
        <v>25000</v>
      </c>
      <c r="D6" s="211">
        <v>0</v>
      </c>
      <c r="E6" s="212">
        <v>0</v>
      </c>
      <c r="F6" s="176">
        <f t="shared" ref="F6:F8" si="0">D6*E6</f>
        <v>0</v>
      </c>
      <c r="G6" s="177"/>
    </row>
    <row r="7" spans="1:7" ht="12.75" x14ac:dyDescent="0.2">
      <c r="A7" s="34"/>
      <c r="B7" s="25" t="s">
        <v>61</v>
      </c>
      <c r="C7" s="22">
        <v>100000</v>
      </c>
      <c r="D7" s="211">
        <v>0</v>
      </c>
      <c r="E7" s="212">
        <v>0</v>
      </c>
      <c r="F7" s="176">
        <f t="shared" si="0"/>
        <v>0</v>
      </c>
      <c r="G7" s="177"/>
    </row>
    <row r="8" spans="1:7" ht="12.75" x14ac:dyDescent="0.2">
      <c r="A8" s="34"/>
      <c r="B8" s="25" t="s">
        <v>69</v>
      </c>
      <c r="C8" s="22">
        <v>75</v>
      </c>
      <c r="D8" s="211">
        <v>0</v>
      </c>
      <c r="E8" s="212">
        <v>0</v>
      </c>
      <c r="F8" s="176">
        <f t="shared" si="0"/>
        <v>0</v>
      </c>
      <c r="G8" s="177"/>
    </row>
    <row r="9" spans="1:7" x14ac:dyDescent="0.2">
      <c r="A9" s="34"/>
      <c r="B9" s="25"/>
      <c r="C9" s="22"/>
      <c r="D9" s="209"/>
      <c r="E9" s="213" t="s">
        <v>30</v>
      </c>
      <c r="F9" s="154"/>
      <c r="G9" s="155"/>
    </row>
    <row r="10" spans="1:7" ht="12.75" thickBot="1" x14ac:dyDescent="0.25">
      <c r="A10" s="34"/>
      <c r="B10" s="25"/>
      <c r="C10" s="22"/>
      <c r="D10" s="209"/>
      <c r="E10" s="214" t="s">
        <v>32</v>
      </c>
      <c r="F10" s="156"/>
      <c r="G10" s="157">
        <f>-SUM(F5:G8)*F10</f>
        <v>0</v>
      </c>
    </row>
    <row r="11" spans="1:7" ht="12.75" thickBot="1" x14ac:dyDescent="0.25">
      <c r="A11" s="43"/>
      <c r="B11" s="44"/>
      <c r="C11" s="39"/>
      <c r="D11" s="215"/>
      <c r="E11" s="208"/>
      <c r="F11" s="158" t="s">
        <v>20</v>
      </c>
      <c r="G11" s="141">
        <f>SUM(F5:G8)+G10</f>
        <v>0</v>
      </c>
    </row>
    <row r="12" spans="1:7" x14ac:dyDescent="0.2">
      <c r="A12" s="1"/>
      <c r="B12" s="1"/>
      <c r="C12" s="1"/>
      <c r="D12" s="2"/>
      <c r="E12" s="3"/>
      <c r="F12" s="3"/>
      <c r="G12" s="2"/>
    </row>
    <row r="13" spans="1:7" x14ac:dyDescent="0.2">
      <c r="A13" s="126" t="s">
        <v>91</v>
      </c>
    </row>
    <row r="16" spans="1:7" x14ac:dyDescent="0.2">
      <c r="C16" s="134"/>
      <c r="D16" s="6" t="s">
        <v>111</v>
      </c>
      <c r="E16" s="94" t="s">
        <v>112</v>
      </c>
    </row>
    <row r="17" spans="1:5" x14ac:dyDescent="0.2">
      <c r="A17" s="6" t="s">
        <v>113</v>
      </c>
      <c r="E17" s="94" t="s">
        <v>114</v>
      </c>
    </row>
    <row r="36" spans="3:3" ht="12.75" thickBot="1" x14ac:dyDescent="0.25"/>
    <row r="37" spans="3:3" ht="12.75" thickBot="1" x14ac:dyDescent="0.25">
      <c r="C37" s="125"/>
    </row>
  </sheetData>
  <sheetProtection password="CC3F" sheet="1" objects="1" scenarios="1"/>
  <mergeCells count="7">
    <mergeCell ref="F6:G6"/>
    <mergeCell ref="F7:G7"/>
    <mergeCell ref="F8:G8"/>
    <mergeCell ref="D2:D3"/>
    <mergeCell ref="F1:G2"/>
    <mergeCell ref="F3:G3"/>
    <mergeCell ref="F5:G5"/>
  </mergeCells>
  <phoneticPr fontId="18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4" sqref="D4"/>
    </sheetView>
  </sheetViews>
  <sheetFormatPr defaultRowHeight="12" x14ac:dyDescent="0.2"/>
  <cols>
    <col min="1" max="1" width="15.7109375" style="6" customWidth="1"/>
    <col min="2" max="2" width="35.5703125" style="6" bestFit="1" customWidth="1"/>
    <col min="3" max="3" width="19.7109375" style="6" customWidth="1"/>
    <col min="4" max="4" width="22.85546875" style="6" bestFit="1" customWidth="1"/>
    <col min="5" max="5" width="15.7109375" style="6" customWidth="1"/>
    <col min="6" max="7" width="13.7109375" style="6" customWidth="1"/>
    <col min="8" max="16384" width="9.140625" style="6"/>
  </cols>
  <sheetData>
    <row r="1" spans="1:4" ht="12.75" thickBot="1" x14ac:dyDescent="0.25">
      <c r="B1" s="89" t="s">
        <v>55</v>
      </c>
    </row>
    <row r="3" spans="1:4" x14ac:dyDescent="0.2">
      <c r="A3" s="131" t="s">
        <v>49</v>
      </c>
      <c r="B3" s="131" t="s">
        <v>50</v>
      </c>
      <c r="C3" s="131" t="s">
        <v>51</v>
      </c>
      <c r="D3" s="131" t="s">
        <v>11</v>
      </c>
    </row>
    <row r="4" spans="1:4" x14ac:dyDescent="0.2">
      <c r="A4" s="132" t="s">
        <v>2</v>
      </c>
      <c r="B4" s="123" t="s">
        <v>108</v>
      </c>
      <c r="C4" s="124">
        <v>0.2</v>
      </c>
      <c r="D4" s="159">
        <v>0</v>
      </c>
    </row>
    <row r="5" spans="1:4" x14ac:dyDescent="0.2">
      <c r="A5" s="132" t="s">
        <v>58</v>
      </c>
      <c r="B5" s="123" t="s">
        <v>107</v>
      </c>
      <c r="C5" s="124">
        <v>0.2</v>
      </c>
      <c r="D5" s="159">
        <v>0</v>
      </c>
    </row>
    <row r="6" spans="1:4" x14ac:dyDescent="0.2">
      <c r="A6" s="94"/>
      <c r="C6" s="96"/>
      <c r="D6" s="150"/>
    </row>
    <row r="7" spans="1:4" ht="12.75" thickBot="1" x14ac:dyDescent="0.25">
      <c r="C7" s="93"/>
      <c r="D7" s="160"/>
    </row>
    <row r="8" spans="1:4" ht="12.75" thickBot="1" x14ac:dyDescent="0.25">
      <c r="C8" s="95" t="s">
        <v>101</v>
      </c>
      <c r="D8" s="161">
        <f>SUM(D4:D6)</f>
        <v>0</v>
      </c>
    </row>
    <row r="11" spans="1:4" x14ac:dyDescent="0.2">
      <c r="A11" s="133" t="s">
        <v>102</v>
      </c>
    </row>
    <row r="12" spans="1:4" x14ac:dyDescent="0.2">
      <c r="A12" s="133" t="s">
        <v>103</v>
      </c>
    </row>
    <row r="14" spans="1:4" x14ac:dyDescent="0.2">
      <c r="C14" s="94" t="s">
        <v>111</v>
      </c>
      <c r="D14" s="94" t="s">
        <v>112</v>
      </c>
    </row>
    <row r="15" spans="1:4" x14ac:dyDescent="0.2">
      <c r="A15" s="6" t="s">
        <v>113</v>
      </c>
      <c r="D15" s="94" t="s">
        <v>114</v>
      </c>
    </row>
  </sheetData>
  <sheetProtection password="CC3F" sheet="1" objects="1" scenarios="1"/>
  <phoneticPr fontId="18" type="noConversion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D28" sqref="D28"/>
    </sheetView>
  </sheetViews>
  <sheetFormatPr defaultRowHeight="12" x14ac:dyDescent="0.2"/>
  <cols>
    <col min="1" max="1" width="15.7109375" style="6" customWidth="1"/>
    <col min="2" max="2" width="48.42578125" style="6" bestFit="1" customWidth="1"/>
    <col min="3" max="3" width="19.7109375" style="6" customWidth="1"/>
    <col min="4" max="4" width="22.85546875" style="6" bestFit="1" customWidth="1"/>
    <col min="5" max="5" width="15.7109375" style="6" customWidth="1"/>
    <col min="6" max="7" width="13.7109375" style="6" customWidth="1"/>
    <col min="8" max="16384" width="9.140625" style="6"/>
  </cols>
  <sheetData>
    <row r="1" spans="1:4" ht="12.75" thickBot="1" x14ac:dyDescent="0.25">
      <c r="B1" s="89" t="s">
        <v>55</v>
      </c>
    </row>
    <row r="3" spans="1:4" x14ac:dyDescent="0.2">
      <c r="A3" s="131" t="s">
        <v>49</v>
      </c>
      <c r="B3" s="131" t="s">
        <v>50</v>
      </c>
      <c r="C3" s="131" t="s">
        <v>51</v>
      </c>
      <c r="D3" s="131" t="s">
        <v>11</v>
      </c>
    </row>
    <row r="4" spans="1:4" x14ac:dyDescent="0.2">
      <c r="A4" s="132" t="s">
        <v>2</v>
      </c>
      <c r="B4" s="123" t="s">
        <v>110</v>
      </c>
      <c r="C4" s="124">
        <v>0.5</v>
      </c>
      <c r="D4" s="159">
        <v>0</v>
      </c>
    </row>
    <row r="5" spans="1:4" x14ac:dyDescent="0.2">
      <c r="A5" s="132" t="s">
        <v>58</v>
      </c>
      <c r="B5" s="123" t="s">
        <v>109</v>
      </c>
      <c r="C5" s="124">
        <v>0.5</v>
      </c>
      <c r="D5" s="159">
        <v>0</v>
      </c>
    </row>
    <row r="6" spans="1:4" ht="12.75" thickBot="1" x14ac:dyDescent="0.25">
      <c r="D6" s="160"/>
    </row>
    <row r="7" spans="1:4" ht="12.75" thickBot="1" x14ac:dyDescent="0.25">
      <c r="C7" s="95" t="s">
        <v>75</v>
      </c>
      <c r="D7" s="161">
        <f>SUM(D4:D5)</f>
        <v>0</v>
      </c>
    </row>
    <row r="9" spans="1:4" x14ac:dyDescent="0.2">
      <c r="A9" s="133" t="s">
        <v>80</v>
      </c>
    </row>
    <row r="10" spans="1:4" x14ac:dyDescent="0.2">
      <c r="A10" s="133" t="s">
        <v>81</v>
      </c>
    </row>
    <row r="11" spans="1:4" x14ac:dyDescent="0.2">
      <c r="A11" s="133" t="s">
        <v>104</v>
      </c>
    </row>
    <row r="18" spans="1:4" x14ac:dyDescent="0.2">
      <c r="C18" s="94" t="s">
        <v>111</v>
      </c>
      <c r="D18" s="94" t="s">
        <v>112</v>
      </c>
    </row>
    <row r="19" spans="1:4" x14ac:dyDescent="0.2">
      <c r="A19" s="6" t="s">
        <v>113</v>
      </c>
      <c r="D19" s="94" t="s">
        <v>114</v>
      </c>
    </row>
  </sheetData>
  <sheetProtection password="CC3F" sheet="1" objects="1" scenarios="1"/>
  <phoneticPr fontId="18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OPĆINA VIŠKOVO IMO 2017</vt:lpstr>
      <vt:lpstr>OPĆINA VIŠKOVO_TPL_2017</vt:lpstr>
      <vt:lpstr>OPĆINA VIŠKOVO_NPB_2017</vt:lpstr>
      <vt:lpstr>OPĆINA VIŠKOVO_AO_2017</vt:lpstr>
      <vt:lpstr>OPĆINA VIŠKOVO_AK_2017</vt:lpstr>
      <vt:lpstr>'OPĆINA VIŠKOVO IMO 2017'!Podrucje_ispisa</vt:lpstr>
      <vt:lpstr>'OPĆINA VIŠKOVO_AK_2017'!Podrucje_ispisa</vt:lpstr>
      <vt:lpstr>'OPĆINA VIŠKOVO_AO_2017'!Podrucje_ispisa</vt:lpstr>
      <vt:lpstr>'OPĆINA VIŠKOVO_NPB_2017'!Podrucje_ispisa</vt:lpstr>
      <vt:lpstr>'OPĆINA VIŠKOVO_TPL_2017'!Podrucje_ispisa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Zvonimir Vidović</dc:creator>
  <cp:lastModifiedBy>Zvonimir Vidović</cp:lastModifiedBy>
  <cp:lastPrinted>2017-12-19T12:45:22Z</cp:lastPrinted>
  <dcterms:created xsi:type="dcterms:W3CDTF">2007-12-11T09:42:32Z</dcterms:created>
  <dcterms:modified xsi:type="dcterms:W3CDTF">2017-12-19T13:43:21Z</dcterms:modified>
</cp:coreProperties>
</file>