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SNA~1.MRS\DOCUME~1\203F2~1.FIN\FINANC~2\IZVJET~1\POLUGO~1\POLUGO~1.ZAV\"/>
    </mc:Choice>
  </mc:AlternateContent>
  <bookViews>
    <workbookView xWindow="0" yWindow="0" windowWidth="23040" windowHeight="8820"/>
  </bookViews>
  <sheets>
    <sheet name="List2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3" i="2" l="1"/>
  <c r="E193" i="2"/>
  <c r="E192" i="2" s="1"/>
  <c r="E191" i="2" s="1"/>
  <c r="D193" i="2"/>
  <c r="D192" i="2" s="1"/>
  <c r="G192" i="2" s="1"/>
  <c r="C193" i="2"/>
  <c r="C192" i="2" s="1"/>
  <c r="G194" i="2"/>
  <c r="F194" i="2"/>
  <c r="E188" i="2"/>
  <c r="E187" i="2" s="1"/>
  <c r="E186" i="2" s="1"/>
  <c r="D188" i="2"/>
  <c r="D187" i="2" s="1"/>
  <c r="C188" i="2"/>
  <c r="G189" i="2"/>
  <c r="F189" i="2"/>
  <c r="E184" i="2"/>
  <c r="E183" i="2" s="1"/>
  <c r="D184" i="2"/>
  <c r="C184" i="2"/>
  <c r="F184" i="2" s="1"/>
  <c r="G185" i="2"/>
  <c r="F185" i="2"/>
  <c r="E181" i="2"/>
  <c r="E180" i="2" s="1"/>
  <c r="D181" i="2"/>
  <c r="C181" i="2"/>
  <c r="F181" i="2" s="1"/>
  <c r="G182" i="2"/>
  <c r="F182" i="2"/>
  <c r="E176" i="2"/>
  <c r="D176" i="2"/>
  <c r="D175" i="2" s="1"/>
  <c r="C176" i="2"/>
  <c r="C175" i="2" s="1"/>
  <c r="G177" i="2"/>
  <c r="F177" i="2"/>
  <c r="E172" i="2"/>
  <c r="D172" i="2"/>
  <c r="C172" i="2"/>
  <c r="G174" i="2"/>
  <c r="F174" i="2"/>
  <c r="G173" i="2"/>
  <c r="F173" i="2"/>
  <c r="E170" i="2"/>
  <c r="D170" i="2"/>
  <c r="G170" i="2" s="1"/>
  <c r="C170" i="2"/>
  <c r="G171" i="2"/>
  <c r="F171" i="2"/>
  <c r="E167" i="2"/>
  <c r="D167" i="2"/>
  <c r="C167" i="2"/>
  <c r="G169" i="2"/>
  <c r="F169" i="2"/>
  <c r="G168" i="2"/>
  <c r="F168" i="2"/>
  <c r="E163" i="2"/>
  <c r="D163" i="2"/>
  <c r="C163" i="2"/>
  <c r="G166" i="2"/>
  <c r="F166" i="2"/>
  <c r="G165" i="2"/>
  <c r="F165" i="2"/>
  <c r="G164" i="2"/>
  <c r="F164" i="2"/>
  <c r="E160" i="2"/>
  <c r="E159" i="2" s="1"/>
  <c r="D160" i="2"/>
  <c r="D159" i="2" s="1"/>
  <c r="C160" i="2"/>
  <c r="C159" i="2" s="1"/>
  <c r="G161" i="2"/>
  <c r="F161" i="2"/>
  <c r="E156" i="2"/>
  <c r="D156" i="2"/>
  <c r="C156" i="2"/>
  <c r="G157" i="2"/>
  <c r="F157" i="2"/>
  <c r="E154" i="2"/>
  <c r="D154" i="2"/>
  <c r="C154" i="2"/>
  <c r="F154" i="2" s="1"/>
  <c r="G155" i="2"/>
  <c r="F155" i="2"/>
  <c r="E152" i="2"/>
  <c r="D152" i="2"/>
  <c r="C152" i="2"/>
  <c r="F152" i="2" s="1"/>
  <c r="G153" i="2"/>
  <c r="F153" i="2"/>
  <c r="E150" i="2"/>
  <c r="D150" i="2"/>
  <c r="G150" i="2" s="1"/>
  <c r="C150" i="2"/>
  <c r="G151" i="2"/>
  <c r="F151" i="2"/>
  <c r="E148" i="2"/>
  <c r="D148" i="2"/>
  <c r="C148" i="2"/>
  <c r="G149" i="2"/>
  <c r="F149" i="2"/>
  <c r="E144" i="2"/>
  <c r="E143" i="2" s="1"/>
  <c r="D144" i="2"/>
  <c r="D143" i="2" s="1"/>
  <c r="C144" i="2"/>
  <c r="G146" i="2"/>
  <c r="F146" i="2"/>
  <c r="G145" i="2"/>
  <c r="F145" i="2"/>
  <c r="E141" i="2"/>
  <c r="D141" i="2"/>
  <c r="D140" i="2" s="1"/>
  <c r="C141" i="2"/>
  <c r="C140" i="2" s="1"/>
  <c r="G142" i="2"/>
  <c r="F142" i="2"/>
  <c r="E137" i="2"/>
  <c r="D137" i="2"/>
  <c r="C137" i="2"/>
  <c r="G139" i="2"/>
  <c r="F139" i="2"/>
  <c r="G138" i="2"/>
  <c r="F138" i="2"/>
  <c r="E135" i="2"/>
  <c r="D135" i="2"/>
  <c r="C135" i="2"/>
  <c r="G136" i="2"/>
  <c r="F136" i="2"/>
  <c r="E130" i="2"/>
  <c r="D130" i="2"/>
  <c r="C130" i="2"/>
  <c r="G133" i="2"/>
  <c r="F133" i="2"/>
  <c r="G132" i="2"/>
  <c r="F132" i="2"/>
  <c r="G131" i="2"/>
  <c r="F131" i="2"/>
  <c r="E128" i="2"/>
  <c r="D128" i="2"/>
  <c r="C128" i="2"/>
  <c r="G129" i="2"/>
  <c r="F129" i="2"/>
  <c r="E119" i="2"/>
  <c r="D119" i="2"/>
  <c r="C119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E117" i="2"/>
  <c r="D117" i="2"/>
  <c r="C117" i="2"/>
  <c r="G118" i="2"/>
  <c r="F118" i="2"/>
  <c r="E107" i="2"/>
  <c r="D107" i="2"/>
  <c r="C10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E100" i="2"/>
  <c r="D100" i="2"/>
  <c r="C100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E95" i="2"/>
  <c r="D95" i="2"/>
  <c r="C95" i="2"/>
  <c r="G99" i="2"/>
  <c r="F99" i="2"/>
  <c r="G98" i="2"/>
  <c r="F98" i="2"/>
  <c r="G97" i="2"/>
  <c r="F97" i="2"/>
  <c r="G96" i="2"/>
  <c r="F96" i="2"/>
  <c r="E91" i="2"/>
  <c r="D91" i="2"/>
  <c r="C91" i="2"/>
  <c r="G93" i="2"/>
  <c r="F93" i="2"/>
  <c r="G92" i="2"/>
  <c r="F92" i="2"/>
  <c r="E89" i="2"/>
  <c r="D89" i="2"/>
  <c r="C89" i="2"/>
  <c r="G90" i="2"/>
  <c r="F90" i="2"/>
  <c r="E86" i="2"/>
  <c r="D86" i="2"/>
  <c r="C86" i="2"/>
  <c r="G88" i="2"/>
  <c r="F88" i="2"/>
  <c r="G87" i="2"/>
  <c r="F87" i="2"/>
  <c r="E82" i="2"/>
  <c r="E81" i="2" s="1"/>
  <c r="D82" i="2"/>
  <c r="C82" i="2"/>
  <c r="C81" i="2" s="1"/>
  <c r="G83" i="2"/>
  <c r="F83" i="2"/>
  <c r="E79" i="2"/>
  <c r="E78" i="2" s="1"/>
  <c r="D79" i="2"/>
  <c r="C79" i="2"/>
  <c r="C78" i="2" s="1"/>
  <c r="G80" i="2"/>
  <c r="F80" i="2"/>
  <c r="E75" i="2"/>
  <c r="D75" i="2"/>
  <c r="D74" i="2" s="1"/>
  <c r="C75" i="2"/>
  <c r="C74" i="2" s="1"/>
  <c r="G76" i="2"/>
  <c r="F76" i="2"/>
  <c r="E71" i="2"/>
  <c r="D71" i="2"/>
  <c r="D70" i="2" s="1"/>
  <c r="C71" i="2"/>
  <c r="C70" i="2" s="1"/>
  <c r="G73" i="2"/>
  <c r="F73" i="2"/>
  <c r="G72" i="2"/>
  <c r="F72" i="2"/>
  <c r="E67" i="2"/>
  <c r="D67" i="2"/>
  <c r="C67" i="2"/>
  <c r="G69" i="2"/>
  <c r="F69" i="2"/>
  <c r="G68" i="2"/>
  <c r="F68" i="2"/>
  <c r="E64" i="2"/>
  <c r="D64" i="2"/>
  <c r="C64" i="2"/>
  <c r="G66" i="2"/>
  <c r="F66" i="2"/>
  <c r="G65" i="2"/>
  <c r="F65" i="2"/>
  <c r="E60" i="2"/>
  <c r="D60" i="2"/>
  <c r="C60" i="2"/>
  <c r="G63" i="2"/>
  <c r="F63" i="2"/>
  <c r="G62" i="2"/>
  <c r="F62" i="2"/>
  <c r="G61" i="2"/>
  <c r="F61" i="2"/>
  <c r="E57" i="2"/>
  <c r="D57" i="2"/>
  <c r="C57" i="2"/>
  <c r="G58" i="2"/>
  <c r="F58" i="2"/>
  <c r="E53" i="2"/>
  <c r="D53" i="2"/>
  <c r="C53" i="2"/>
  <c r="G56" i="2"/>
  <c r="F56" i="2"/>
  <c r="G55" i="2"/>
  <c r="F55" i="2"/>
  <c r="G54" i="2"/>
  <c r="F54" i="2"/>
  <c r="E50" i="2"/>
  <c r="D50" i="2"/>
  <c r="C50" i="2"/>
  <c r="G52" i="2"/>
  <c r="F52" i="2"/>
  <c r="G51" i="2"/>
  <c r="F51" i="2"/>
  <c r="E46" i="2"/>
  <c r="D46" i="2"/>
  <c r="C46" i="2"/>
  <c r="G48" i="2"/>
  <c r="F48" i="2"/>
  <c r="G47" i="2"/>
  <c r="F47" i="2"/>
  <c r="E43" i="2"/>
  <c r="D43" i="2"/>
  <c r="G43" i="2" s="1"/>
  <c r="C43" i="2"/>
  <c r="G45" i="2"/>
  <c r="F45" i="2"/>
  <c r="G44" i="2"/>
  <c r="F44" i="2"/>
  <c r="E40" i="2"/>
  <c r="D40" i="2"/>
  <c r="C40" i="2"/>
  <c r="G42" i="2"/>
  <c r="F42" i="2"/>
  <c r="G41" i="2"/>
  <c r="F41" i="2"/>
  <c r="E36" i="2"/>
  <c r="D36" i="2"/>
  <c r="C36" i="2"/>
  <c r="G38" i="2"/>
  <c r="F38" i="2"/>
  <c r="G37" i="2"/>
  <c r="F37" i="2"/>
  <c r="E33" i="2"/>
  <c r="D33" i="2"/>
  <c r="C33" i="2"/>
  <c r="G35" i="2"/>
  <c r="F35" i="2"/>
  <c r="G34" i="2"/>
  <c r="F34" i="2"/>
  <c r="E25" i="2"/>
  <c r="D25" i="2"/>
  <c r="C25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C85" i="2" l="1"/>
  <c r="G95" i="2"/>
  <c r="G130" i="2"/>
  <c r="C180" i="2"/>
  <c r="F180" i="2" s="1"/>
  <c r="G154" i="2"/>
  <c r="F135" i="2"/>
  <c r="F150" i="2"/>
  <c r="G163" i="2"/>
  <c r="G25" i="2"/>
  <c r="G57" i="2"/>
  <c r="G64" i="2"/>
  <c r="G100" i="2"/>
  <c r="D127" i="2"/>
  <c r="F130" i="2"/>
  <c r="F81" i="2"/>
  <c r="G89" i="2"/>
  <c r="F163" i="2"/>
  <c r="F82" i="2"/>
  <c r="F100" i="2"/>
  <c r="F117" i="2"/>
  <c r="F128" i="2"/>
  <c r="G156" i="2"/>
  <c r="F170" i="2"/>
  <c r="F36" i="2"/>
  <c r="G46" i="2"/>
  <c r="E77" i="2"/>
  <c r="D134" i="2"/>
  <c r="E24" i="2"/>
  <c r="D39" i="2"/>
  <c r="F43" i="2"/>
  <c r="F57" i="2"/>
  <c r="G75" i="2"/>
  <c r="G86" i="2"/>
  <c r="G91" i="2"/>
  <c r="G107" i="2"/>
  <c r="G117" i="2"/>
  <c r="G137" i="2"/>
  <c r="E147" i="2"/>
  <c r="G160" i="2"/>
  <c r="D162" i="2"/>
  <c r="D158" i="2" s="1"/>
  <c r="G33" i="2"/>
  <c r="E49" i="2"/>
  <c r="G36" i="2"/>
  <c r="E39" i="2"/>
  <c r="G50" i="2"/>
  <c r="F91" i="2"/>
  <c r="G119" i="2"/>
  <c r="G152" i="2"/>
  <c r="D94" i="2"/>
  <c r="G143" i="2"/>
  <c r="F33" i="2"/>
  <c r="F89" i="2"/>
  <c r="C162" i="2"/>
  <c r="C158" i="2" s="1"/>
  <c r="G188" i="2"/>
  <c r="F193" i="2"/>
  <c r="G40" i="2"/>
  <c r="F46" i="2"/>
  <c r="E59" i="2"/>
  <c r="F67" i="2"/>
  <c r="D85" i="2"/>
  <c r="F107" i="2"/>
  <c r="E94" i="2"/>
  <c r="G144" i="2"/>
  <c r="F156" i="2"/>
  <c r="F172" i="2"/>
  <c r="G148" i="2"/>
  <c r="G53" i="2"/>
  <c r="F64" i="2"/>
  <c r="G67" i="2"/>
  <c r="F79" i="2"/>
  <c r="F119" i="2"/>
  <c r="C127" i="2"/>
  <c r="C134" i="2"/>
  <c r="G135" i="2"/>
  <c r="G141" i="2"/>
  <c r="F160" i="2"/>
  <c r="G167" i="2"/>
  <c r="G176" i="2"/>
  <c r="C183" i="2"/>
  <c r="F183" i="2" s="1"/>
  <c r="F188" i="2"/>
  <c r="C187" i="2"/>
  <c r="C49" i="2"/>
  <c r="F50" i="2"/>
  <c r="F78" i="2"/>
  <c r="C77" i="2"/>
  <c r="E134" i="2"/>
  <c r="F137" i="2"/>
  <c r="G184" i="2"/>
  <c r="D183" i="2"/>
  <c r="G183" i="2" s="1"/>
  <c r="D186" i="2"/>
  <c r="G186" i="2" s="1"/>
  <c r="G187" i="2"/>
  <c r="C39" i="2"/>
  <c r="F39" i="2" s="1"/>
  <c r="F40" i="2"/>
  <c r="G82" i="2"/>
  <c r="D81" i="2"/>
  <c r="G81" i="2" s="1"/>
  <c r="F144" i="2"/>
  <c r="C143" i="2"/>
  <c r="F143" i="2" s="1"/>
  <c r="F148" i="2"/>
  <c r="C147" i="2"/>
  <c r="F159" i="2"/>
  <c r="E162" i="2"/>
  <c r="F167" i="2"/>
  <c r="F176" i="2"/>
  <c r="E175" i="2"/>
  <c r="F175" i="2" s="1"/>
  <c r="G181" i="2"/>
  <c r="D180" i="2"/>
  <c r="D24" i="2"/>
  <c r="D49" i="2"/>
  <c r="F71" i="2"/>
  <c r="E70" i="2"/>
  <c r="F70" i="2" s="1"/>
  <c r="D59" i="2"/>
  <c r="E85" i="2"/>
  <c r="F85" i="2" s="1"/>
  <c r="F86" i="2"/>
  <c r="C94" i="2"/>
  <c r="F95" i="2"/>
  <c r="C191" i="2"/>
  <c r="F191" i="2" s="1"/>
  <c r="F192" i="2"/>
  <c r="C24" i="2"/>
  <c r="F25" i="2"/>
  <c r="F53" i="2"/>
  <c r="F60" i="2"/>
  <c r="C59" i="2"/>
  <c r="G71" i="2"/>
  <c r="E74" i="2"/>
  <c r="G74" i="2" s="1"/>
  <c r="F75" i="2"/>
  <c r="G79" i="2"/>
  <c r="D78" i="2"/>
  <c r="E127" i="2"/>
  <c r="E140" i="2"/>
  <c r="G140" i="2" s="1"/>
  <c r="F141" i="2"/>
  <c r="D147" i="2"/>
  <c r="G159" i="2"/>
  <c r="G172" i="2"/>
  <c r="E179" i="2"/>
  <c r="D191" i="2"/>
  <c r="G191" i="2" s="1"/>
  <c r="G60" i="2"/>
  <c r="G128" i="2"/>
  <c r="G39" i="2" l="1"/>
  <c r="F77" i="2"/>
  <c r="F127" i="2"/>
  <c r="G175" i="2"/>
  <c r="G94" i="2"/>
  <c r="G49" i="2"/>
  <c r="F59" i="2"/>
  <c r="G59" i="2"/>
  <c r="F74" i="2"/>
  <c r="F147" i="2"/>
  <c r="C179" i="2"/>
  <c r="F179" i="2" s="1"/>
  <c r="F134" i="2"/>
  <c r="F49" i="2"/>
  <c r="G134" i="2"/>
  <c r="F94" i="2"/>
  <c r="G147" i="2"/>
  <c r="E158" i="2"/>
  <c r="G158" i="2" s="1"/>
  <c r="F162" i="2"/>
  <c r="G162" i="2"/>
  <c r="E23" i="2"/>
  <c r="F140" i="2"/>
  <c r="G24" i="2"/>
  <c r="D23" i="2"/>
  <c r="C186" i="2"/>
  <c r="F186" i="2" s="1"/>
  <c r="F187" i="2"/>
  <c r="C84" i="2"/>
  <c r="E84" i="2"/>
  <c r="G85" i="2"/>
  <c r="G127" i="2"/>
  <c r="G70" i="2"/>
  <c r="F24" i="2"/>
  <c r="C23" i="2"/>
  <c r="F23" i="2" s="1"/>
  <c r="D179" i="2"/>
  <c r="G179" i="2" s="1"/>
  <c r="G180" i="2"/>
  <c r="D77" i="2"/>
  <c r="G77" i="2" s="1"/>
  <c r="G78" i="2"/>
  <c r="D84" i="2"/>
  <c r="F158" i="2" l="1"/>
  <c r="G84" i="2"/>
  <c r="G23" i="2"/>
  <c r="F84" i="2"/>
</calcChain>
</file>

<file path=xl/sharedStrings.xml><?xml version="1.0" encoding="utf-8"?>
<sst xmlns="http://schemas.openxmlformats.org/spreadsheetml/2006/main" count="361" uniqueCount="353">
  <si>
    <t>BROJČANA OZNAKA I NAZIV RAČUNA</t>
  </si>
  <si>
    <t>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</si>
  <si>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</si>
  <si>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</si>
  <si>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</si>
  <si>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</si>
  <si>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</si>
  <si>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</si>
  <si>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</si>
  <si>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</si>
  <si>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 xml:space="preserve">Porez i prirez na dohodak od nesamostalnog rada 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</si>
  <si>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</si>
  <si>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</si>
  <si>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</si>
  <si>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</si>
  <si>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</si>
  <si>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</si>
  <si>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6115</t>
  </si>
  <si>
    <t>Porez i prirez na dohodak po godišnjoj prijavi</t>
  </si>
  <si>
    <t>6116</t>
  </si>
  <si>
    <t>Porez i prirez na dohodak utvrđen u postupku nadzora za prethodne godine</t>
  </si>
  <si>
    <t>6117</t>
  </si>
  <si>
    <t>Povrat poreza i prireza na dohodak po godišnjoj prijavi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</si>
  <si>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</si>
  <si>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</si>
  <si>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</si>
  <si>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</si>
  <si>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</si>
  <si>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</si>
  <si>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</si>
  <si>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</si>
  <si>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</si>
  <si>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</si>
  <si>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</si>
  <si>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aktivnosti</t>
  </si>
  <si>
    <t>63</t>
  </si>
  <si>
    <t>Pomoći iz inozemstva i od subjekata unutar općeg proračuna</t>
  </si>
  <si>
    <t>633</t>
  </si>
  <si>
    <t>Pomoći proračunu iz drugih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</si>
  <si>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</si>
  <si>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</si>
  <si>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</si>
  <si>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</si>
  <si>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</si>
  <si>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</si>
  <si>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6341</t>
  </si>
  <si>
    <t>Tekuće pomoći od izvanproračunskih korisnika</t>
  </si>
  <si>
    <t>6342</t>
  </si>
  <si>
    <t>Kapitalne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</si>
  <si>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</si>
  <si>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</si>
  <si>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</si>
  <si>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</si>
  <si>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</si>
  <si>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</si>
  <si>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</si>
  <si>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</si>
  <si>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</si>
  <si>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</si>
  <si>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</si>
  <si>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</si>
  <si>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</si>
  <si>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</si>
  <si>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</si>
  <si>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</si>
  <si>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</si>
  <si>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</si>
  <si>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</si>
  <si>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</si>
  <si>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</si>
  <si>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</si>
  <si>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643</t>
  </si>
  <si>
    <t>Prihodi od kamata na dane zajmove</t>
  </si>
  <si>
    <t>6432</t>
  </si>
  <si>
    <t>65</t>
  </si>
  <si>
    <t>651</t>
  </si>
  <si>
    <t>Upravne i administrativne pristojbe</t>
  </si>
  <si>
    <t>6512</t>
  </si>
  <si>
    <t>Županijske, gradske i općinske pristojbe i naknade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</si>
  <si>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</si>
  <si>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</si>
  <si>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</si>
  <si>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</si>
  <si>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</si>
  <si>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</si>
  <si>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</si>
  <si>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</si>
  <si>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6526</t>
  </si>
  <si>
    <t xml:space="preserve">Ostali nespomenuti prihodi </t>
  </si>
  <si>
    <t>653</t>
  </si>
  <si>
    <t xml:space="preserve">Komunalni doprinosi i naknade </t>
  </si>
  <si>
    <t>6531</t>
  </si>
  <si>
    <t>Komunalni doprinosi</t>
  </si>
  <si>
    <t>6532</t>
  </si>
  <si>
    <t>Komunalne naknade</t>
  </si>
  <si>
    <t>66</t>
  </si>
  <si>
    <t>Prihodi od prodaje proizvoda i robe te pruženih usluga i prihodi od donacija</t>
  </si>
  <si>
    <t>663</t>
  </si>
  <si>
    <t>Donacije od pravnih i fizičkih osoba izvan općeg proračuna</t>
  </si>
  <si>
    <t>6631</t>
  </si>
  <si>
    <t>Tekuće donacije</t>
  </si>
  <si>
    <t>6632</t>
  </si>
  <si>
    <t>Kapitalne donacije</t>
  </si>
  <si>
    <t>68</t>
  </si>
  <si>
    <t>Kazne, upravne mjere i ostali prihodi</t>
  </si>
  <si>
    <t>681</t>
  </si>
  <si>
    <t>Kazne i upravne mjere</t>
  </si>
  <si>
    <t>6819</t>
  </si>
  <si>
    <t>Ostale kazne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</si>
  <si>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</si>
  <si>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</si>
  <si>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</si>
  <si>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</si>
  <si>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</si>
  <si>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</si>
  <si>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</si>
  <si>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</si>
  <si>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</si>
  <si>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</si>
  <si>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</si>
  <si>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</si>
  <si>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</si>
  <si>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</si>
  <si>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</si>
  <si>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</si>
  <si>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</si>
  <si>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</si>
  <si>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</si>
  <si>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</si>
  <si>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</si>
  <si>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</si>
  <si>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</si>
  <si>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</si>
  <si>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</si>
  <si>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</si>
  <si>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</si>
  <si>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</si>
  <si>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</si>
  <si>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</si>
  <si>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</si>
  <si>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</si>
  <si>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</si>
  <si>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</si>
  <si>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</si>
  <si>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</si>
  <si>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</si>
  <si>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</si>
  <si>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</si>
  <si>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</si>
  <si>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</si>
  <si>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</si>
  <si>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</si>
  <si>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</si>
  <si>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</si>
  <si>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</si>
  <si>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</si>
  <si>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</si>
  <si>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</si>
  <si>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</si>
  <si>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</si>
  <si>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</si>
  <si>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</si>
  <si>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</si>
  <si>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</si>
  <si>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</si>
  <si>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</si>
  <si>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</si>
  <si>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</si>
  <si>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</si>
  <si>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</si>
  <si>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</si>
  <si>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</si>
  <si>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</si>
  <si>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</si>
  <si>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</si>
  <si>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</si>
  <si>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</si>
  <si>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</si>
  <si>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</si>
  <si>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</si>
  <si>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</si>
  <si>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</si>
  <si>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</si>
  <si>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</si>
  <si>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</si>
  <si>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</si>
  <si>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</si>
  <si>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</si>
  <si>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</si>
  <si>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</si>
  <si>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</si>
  <si>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</si>
  <si>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</si>
  <si>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</si>
  <si>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</si>
  <si>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</si>
  <si>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</si>
  <si>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</si>
  <si>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</si>
  <si>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</si>
  <si>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</si>
  <si>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</si>
  <si>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</si>
  <si>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</si>
  <si>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</si>
  <si>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</si>
  <si>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</si>
  <si>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</si>
  <si>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</si>
  <si>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</si>
  <si>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</si>
  <si>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</si>
  <si>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</si>
  <si>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</si>
  <si>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</si>
  <si>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</si>
  <si>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</si>
  <si>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</si>
  <si>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</si>
  <si>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</si>
  <si>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</si>
  <si>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</si>
  <si>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Subvencije trgovačkim društvima u javnom sektoru</t>
  </si>
  <si>
    <t>3512</t>
  </si>
  <si>
    <t>352</t>
  </si>
  <si>
    <t>3522</t>
  </si>
  <si>
    <t>Subvencije trgovačkim društvima i zadrugama izvan javnog sektora</t>
  </si>
  <si>
    <t>3523</t>
  </si>
  <si>
    <t>Subvencije poljoprivrednicima i obrtnicima</t>
  </si>
  <si>
    <t>36</t>
  </si>
  <si>
    <t>Pomoći dane u inozemstvo i unutar općeg proračuna</t>
  </si>
  <si>
    <t>366</t>
  </si>
  <si>
    <t>Pomoći proračunskim korisnicima drugih proračuna</t>
  </si>
  <si>
    <t>3661</t>
  </si>
  <si>
    <t>Tekuće 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</si>
  <si>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</si>
  <si>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</si>
  <si>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</si>
  <si>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</si>
  <si>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</si>
  <si>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</si>
  <si>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</si>
  <si>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</si>
  <si>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</si>
  <si>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</si>
  <si>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</si>
  <si>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3811</t>
  </si>
  <si>
    <t>Tekuće donacije u novcu</t>
  </si>
  <si>
    <t>382</t>
  </si>
  <si>
    <t>3821</t>
  </si>
  <si>
    <t>Kapitalne donacije neprofitnim organizacijama</t>
  </si>
  <si>
    <t>383</t>
  </si>
  <si>
    <t>Kazne, penali i naknade štete</t>
  </si>
  <si>
    <t>3831</t>
  </si>
  <si>
    <t>Naknade šteta pravnim i fizičkim osobama</t>
  </si>
  <si>
    <t>385</t>
  </si>
  <si>
    <t>*** Izvanredni rashodi</t>
  </si>
  <si>
    <t>3851</t>
  </si>
  <si>
    <t>*** Nepredviđeni rashodi do visine proračunske zalihe</t>
  </si>
  <si>
    <t>386</t>
  </si>
  <si>
    <t xml:space="preserve">Kapitalne pomoći </t>
  </si>
  <si>
    <t>3861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</si>
  <si>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</si>
  <si>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</si>
  <si>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</si>
  <si>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</si>
  <si>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</si>
  <si>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</si>
  <si>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</si>
  <si>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</si>
  <si>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</si>
  <si>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</si>
  <si>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</si>
  <si>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</si>
  <si>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</si>
  <si>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4213</t>
  </si>
  <si>
    <t>Ceste, željeznice i ostali prometni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</si>
  <si>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</si>
  <si>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</si>
  <si>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</si>
  <si>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</si>
  <si>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</si>
  <si>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</si>
  <si>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</si>
  <si>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</si>
  <si>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</si>
  <si>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</si>
  <si>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</si>
  <si>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</si>
  <si>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</si>
  <si>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</si>
  <si>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4263</t>
  </si>
  <si>
    <t>Umjetnička, literarna i znanstvena djela</t>
  </si>
  <si>
    <t>4264</t>
  </si>
  <si>
    <t>Ostala nematerijalna proizvedena imovina</t>
  </si>
  <si>
    <t>45</t>
  </si>
  <si>
    <t>Rashodi za dodatna ulaganja na nefinancijskoj imovini</t>
  </si>
  <si>
    <t>451</t>
  </si>
  <si>
    <t>Dodatna ulaganja na građevinskim objektima</t>
  </si>
  <si>
    <t>4511</t>
  </si>
  <si>
    <t>B</t>
  </si>
  <si>
    <t>B. RAČUN FINANCIRANJA</t>
  </si>
  <si>
    <t>8</t>
  </si>
  <si>
    <t>Primici od financijske imovine i zaduživanja</t>
  </si>
  <si>
    <t>81</t>
  </si>
  <si>
    <t>Primljeni povrati glavnica danih zajmova i depozita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</si>
  <si>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</si>
  <si>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</si>
  <si>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</si>
  <si>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</si>
  <si>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84</t>
  </si>
  <si>
    <t>Primici od zaduživanja</t>
  </si>
  <si>
    <t>844</t>
  </si>
  <si>
    <t>8443</t>
  </si>
  <si>
    <t>Primljeni krediti od tuzemnih kreditnih institucija izvan javnog sektora</t>
  </si>
  <si>
    <t>5</t>
  </si>
  <si>
    <t>Izdaci za financijsku imovinu i otplate zajmova</t>
  </si>
  <si>
    <t>54</t>
  </si>
  <si>
    <t>Izdaci za otplatu glavnice primljenih kredita i zajmova</t>
  </si>
  <si>
    <t>544</t>
  </si>
  <si>
    <t>5443</t>
  </si>
  <si>
    <t>C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</si>
  <si>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</si>
  <si>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</si>
  <si>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</si>
  <si>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</si>
  <si>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</si>
  <si>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</si>
  <si>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</si>
  <si>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9222</t>
  </si>
  <si>
    <t>Manjak prihoda</t>
  </si>
  <si>
    <t>Kapitalne pomoći kreditnim i ostalim fin. institucijama te trg. društvima u jav. sektoru</t>
  </si>
  <si>
    <t>Primljeni krediti i zajmovi od kreditnih i ostalih fin. institucija izvan jav. sektora</t>
  </si>
  <si>
    <t>Otplata glavnice primljenih kredita od tuzemnih kreditnih institucija izvan jav. sektora</t>
  </si>
  <si>
    <t>Prihodi od kamata na dane zajmove neprofit. organizacijama, građanima i kućanstvima</t>
  </si>
  <si>
    <t>Subvencije trg. društvima, zadrugama, poljoprivrednicima i obrtnicima izvan jav. sektora</t>
  </si>
  <si>
    <t>Izvršenje              01.-06.2017.</t>
  </si>
  <si>
    <t>Izvršenje              01.-06.2018.</t>
  </si>
  <si>
    <t>Izvorni plan        2018.</t>
  </si>
  <si>
    <t>Indeks                                     "5/2"</t>
  </si>
  <si>
    <t>Indeks                                   "5/3"</t>
  </si>
  <si>
    <t>Prihodi od upravnih i administrat. pristojbi, pristojbi po posebnim propisima i naknada</t>
  </si>
  <si>
    <t>Kamate za primljene kredite i zajmove od kreditnih i ostalih fin. Instit. izvan jav. sektora</t>
  </si>
  <si>
    <t>Otplata glavnice primljenih kredita i zajmova od kredit. i ost. fin. Instit. izvan jav. sektora</t>
  </si>
  <si>
    <t>PRIMORSKO-GORANSKA ŽUPANIJA</t>
  </si>
  <si>
    <t xml:space="preserve">           REPUBLIKA HRVATSKA</t>
  </si>
  <si>
    <t xml:space="preserve">              OPĆINA VIŠKOVO</t>
  </si>
  <si>
    <t>POLUGODIŠNJI IZVJEŠTAJ O IZVRŠENJU PRORAČUNA OPĆINE VIŠKOVO ZA RAZDOBLJE OD 1. SIJEČNJA DO 30. LIPNJA 2018. GODINE</t>
  </si>
  <si>
    <t xml:space="preserve">KLASA:400-08/18-01/01                                                                                                                   </t>
  </si>
  <si>
    <t>URBROJ:2170-09-05/01-18-17</t>
  </si>
  <si>
    <t>VIŠKOVO, 14. rujna 2018. godine</t>
  </si>
  <si>
    <t>utvrđeni su po ekonomskoj klasifikaciji, kako slijedi:</t>
  </si>
  <si>
    <t>Prihodi i rashodi u Računu prihoda i rashoda te primici i izdaci u Računu financiranja za razdoblje od 01. siječnja do 30. lipnja 2018. godine koje sadrži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</si>
</sst>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5" borderId="0" xfId="0" applyFont="1" applyFill="1"/>
    <xf numFmtId="4" fontId="2" fillId="4" borderId="0" xfId="0" applyNumberFormat="1" applyFont="1" applyFill="1"/>
    <xf numFmtId="4" fontId="2" fillId="2" borderId="0" xfId="0" applyNumberFormat="1" applyFont="1" applyFill="1"/>
    <xf numFmtId="4" fontId="2" fillId="3" borderId="0" xfId="0" applyNumberFormat="1" applyFont="1" applyFill="1"/>
    <xf numFmtId="4" fontId="2" fillId="0" borderId="0" xfId="0" applyNumberFormat="1" applyFont="1"/>
    <xf numFmtId="49" fontId="3" fillId="5" borderId="6" xfId="0" applyNumberFormat="1" applyFont="1" applyFill="1" applyBorder="1"/>
    <xf numFmtId="49" fontId="3" fillId="5" borderId="7" xfId="0" applyNumberFormat="1" applyFont="1" applyFill="1" applyBorder="1"/>
    <xf numFmtId="49" fontId="3" fillId="4" borderId="6" xfId="0" applyNumberFormat="1" applyFont="1" applyFill="1" applyBorder="1"/>
    <xf numFmtId="49" fontId="3" fillId="4" borderId="7" xfId="0" applyNumberFormat="1" applyFont="1" applyFill="1" applyBorder="1"/>
    <xf numFmtId="4" fontId="2" fillId="2" borderId="6" xfId="0" applyNumberFormat="1" applyFont="1" applyFill="1" applyBorder="1"/>
    <xf numFmtId="4" fontId="2" fillId="2" borderId="7" xfId="0" applyNumberFormat="1" applyFont="1" applyFill="1" applyBorder="1"/>
    <xf numFmtId="49" fontId="2" fillId="3" borderId="6" xfId="0" applyNumberFormat="1" applyFont="1" applyFill="1" applyBorder="1"/>
    <xf numFmtId="49" fontId="2" fillId="3" borderId="7" xfId="0" applyNumberFormat="1" applyFont="1" applyFill="1" applyBorder="1"/>
    <xf numFmtId="49" fontId="2" fillId="0" borderId="6" xfId="0" applyNumberFormat="1" applyFont="1" applyBorder="1"/>
    <xf numFmtId="49" fontId="2" fillId="0" borderId="7" xfId="0" applyNumberFormat="1" applyFont="1" applyBorder="1"/>
    <xf numFmtId="49" fontId="2" fillId="2" borderId="6" xfId="0" applyNumberFormat="1" applyFont="1" applyFill="1" applyBorder="1"/>
    <xf numFmtId="49" fontId="2" fillId="2" borderId="7" xfId="0" applyNumberFormat="1" applyFont="1" applyFill="1" applyBorder="1"/>
    <xf numFmtId="49" fontId="2" fillId="4" borderId="6" xfId="0" applyNumberFormat="1" applyFont="1" applyFill="1" applyBorder="1"/>
    <xf numFmtId="49" fontId="2" fillId="4" borderId="7" xfId="0" applyNumberFormat="1" applyFont="1" applyFill="1" applyBorder="1"/>
    <xf numFmtId="49" fontId="2" fillId="0" borderId="7" xfId="0" applyNumberFormat="1" applyFont="1" applyBorder="1" applyAlignment="1">
      <alignment wrapText="1"/>
    </xf>
    <xf numFmtId="49" fontId="2" fillId="5" borderId="6" xfId="0" applyNumberFormat="1" applyFont="1" applyFill="1" applyBorder="1"/>
    <xf numFmtId="49" fontId="2" fillId="5" borderId="7" xfId="0" applyNumberFormat="1" applyFont="1" applyFill="1" applyBorder="1"/>
    <xf numFmtId="49" fontId="2" fillId="0" borderId="8" xfId="0" applyNumberFormat="1" applyFont="1" applyBorder="1"/>
    <xf numFmtId="49" fontId="2" fillId="0" borderId="5" xfId="0" applyNumberFormat="1" applyFont="1" applyBorder="1"/>
    <xf numFmtId="0" fontId="2" fillId="5" borderId="9" xfId="0" applyFont="1" applyFill="1" applyBorder="1"/>
    <xf numFmtId="4" fontId="2" fillId="4" borderId="9" xfId="0" applyNumberFormat="1" applyFont="1" applyFill="1" applyBorder="1"/>
    <xf numFmtId="4" fontId="2" fillId="2" borderId="9" xfId="0" applyNumberFormat="1" applyFont="1" applyFill="1" applyBorder="1"/>
    <xf numFmtId="4" fontId="2" fillId="3" borderId="9" xfId="0" applyNumberFormat="1" applyFont="1" applyFill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0" fontId="2" fillId="4" borderId="9" xfId="0" applyFont="1" applyFill="1" applyBorder="1"/>
    <xf numFmtId="0" fontId="2" fillId="2" borderId="9" xfId="0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8" xfId="0" applyNumberFormat="1" applyFont="1" applyBorder="1"/>
    <xf numFmtId="4" fontId="2" fillId="0" borderId="11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CCFF"/>
      <color rgb="FF0099CC"/>
      <color rgb="FF009999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3</xdr:row>
          <xdr:rowOff>0</xdr:rowOff>
        </xdr:from>
        <xdr:to>
          <xdr:col>1</xdr:col>
          <xdr:colOff>236220</xdr:colOff>
          <xdr:row>4</xdr:row>
          <xdr:rowOff>22860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0</xdr:rowOff>
        </xdr:from>
        <xdr:to>
          <xdr:col>1</xdr:col>
          <xdr:colOff>1043940</xdr:colOff>
          <xdr:row>1</xdr:row>
          <xdr:rowOff>15240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4"/>
  <sheetViews>
    <sheetView tabSelected="1" workbookViewId="0">
      <selection activeCell="A12" sqref="A12"/>
    </sheetView>
  </sheetViews>
  <sheetFormatPr defaultRowHeight="14.4" x14ac:dyDescent="0.3"/>
  <cols>
    <col min="1" max="1" width="5.77734375" customWidth="1"/>
    <col min="2" max="2" width="68.77734375" customWidth="1"/>
    <col min="3" max="5" width="13.109375" customWidth="1"/>
    <col min="6" max="7" width="8.109375" customWidth="1"/>
  </cols>
  <sheetData>
    <row r="1" spans="1:6" ht="24" customHeight="1" x14ac:dyDescent="0.3"/>
    <row r="2" spans="1:6" x14ac:dyDescent="0.3">
      <c r="B2" s="49" t="s">
        <v>345</v>
      </c>
    </row>
    <row r="3" spans="1:6" x14ac:dyDescent="0.3">
      <c r="B3" s="49" t="s">
        <v>344</v>
      </c>
    </row>
    <row r="4" spans="1:6" ht="19.2" customHeight="1" x14ac:dyDescent="0.3">
      <c r="B4" s="49" t="s">
        <v>346</v>
      </c>
    </row>
    <row r="7" spans="1:6" x14ac:dyDescent="0.3">
      <c r="A7" s="55" t="s">
        <v>348</v>
      </c>
    </row>
    <row r="8" spans="1:6" x14ac:dyDescent="0.3">
      <c r="A8" s="55" t="s">
        <v>349</v>
      </c>
    </row>
    <row r="9" spans="1:6" x14ac:dyDescent="0.3">
      <c r="A9" s="55" t="s">
        <v>350</v>
      </c>
    </row>
    <row r="12" spans="1:6" x14ac:dyDescent="0.3">
      <c r="A12" t="s">
        <v>352</v>
      </c>
    </row>
    <row r="15" spans="1:6" x14ac:dyDescent="0.3">
      <c r="B15" s="57" t="s">
        <v>347</v>
      </c>
      <c r="C15" s="58"/>
      <c r="D15" s="58"/>
      <c r="E15" s="58"/>
      <c r="F15" s="58"/>
    </row>
    <row r="16" spans="1:6" x14ac:dyDescent="0.3">
      <c r="B16" s="51"/>
      <c r="C16" s="52"/>
      <c r="D16" s="52"/>
      <c r="E16" s="52"/>
      <c r="F16" s="52"/>
    </row>
    <row r="17" spans="1:7" x14ac:dyDescent="0.3">
      <c r="B17" s="47"/>
      <c r="C17" s="50"/>
      <c r="D17" s="50"/>
      <c r="E17" s="50"/>
      <c r="F17" s="50"/>
    </row>
    <row r="18" spans="1:7" x14ac:dyDescent="0.3">
      <c r="A18" t="s">
        <v>351</v>
      </c>
      <c r="B18" s="47"/>
      <c r="C18" s="50"/>
      <c r="D18" s="50"/>
      <c r="E18" s="50"/>
      <c r="F18" s="50"/>
    </row>
    <row r="19" spans="1:7" ht="14.4" customHeight="1" x14ac:dyDescent="0.3">
      <c r="B19" s="48"/>
    </row>
    <row r="20" spans="1:7" ht="28.8" customHeight="1" x14ac:dyDescent="0.3">
      <c r="A20" s="1"/>
      <c r="B20" s="8" t="s">
        <v>0</v>
      </c>
      <c r="C20" s="2" t="s">
        <v>336</v>
      </c>
      <c r="D20" s="6" t="s">
        <v>338</v>
      </c>
      <c r="E20" s="2" t="s">
        <v>337</v>
      </c>
      <c r="F20" s="6" t="s">
        <v>339</v>
      </c>
      <c r="G20" s="6" t="s">
        <v>340</v>
      </c>
    </row>
    <row r="21" spans="1:7" s="3" customFormat="1" ht="15.6" customHeight="1" x14ac:dyDescent="0.3">
      <c r="A21" s="4"/>
      <c r="B21" s="9">
        <v>1</v>
      </c>
      <c r="C21" s="5">
        <v>2</v>
      </c>
      <c r="D21" s="7">
        <v>3</v>
      </c>
      <c r="E21" s="5">
        <v>4</v>
      </c>
      <c r="F21" s="7">
        <v>5</v>
      </c>
      <c r="G21" s="7">
        <v>6</v>
      </c>
    </row>
    <row r="22" spans="1:7" s="3" customFormat="1" ht="16.8" customHeight="1" x14ac:dyDescent="0.3">
      <c r="A22" s="15" t="s">
        <v>1</v>
      </c>
      <c r="B22" s="16" t="s">
        <v>2</v>
      </c>
      <c r="C22" s="10"/>
      <c r="D22" s="34"/>
      <c r="E22" s="10"/>
      <c r="F22" s="34"/>
      <c r="G22" s="34"/>
    </row>
    <row r="23" spans="1:7" s="3" customFormat="1" ht="17.399999999999999" customHeight="1" x14ac:dyDescent="0.3">
      <c r="A23" s="17" t="s">
        <v>3</v>
      </c>
      <c r="B23" s="18" t="s">
        <v>4</v>
      </c>
      <c r="C23" s="11">
        <f>SUM(C24,C39,C49,C59,C70,C74)</f>
        <v>21293306.669999998</v>
      </c>
      <c r="D23" s="35">
        <f>SUM(D24,D39,D49,D59,D70,D74)</f>
        <v>43940000</v>
      </c>
      <c r="E23" s="11">
        <f>SUM(E24,E39,E49,E59,E70,E74)</f>
        <v>27969281.43</v>
      </c>
      <c r="F23" s="40">
        <f t="shared" ref="F23:F54" si="0">IF(C23&lt;&gt;0,ROUND(100*(E23/C23),0),"")</f>
        <v>131</v>
      </c>
      <c r="G23" s="40">
        <f t="shared" ref="G23:G54" si="1">IF(D23&lt;&gt;0,ROUND(100*(E23/D23),0),"")</f>
        <v>64</v>
      </c>
    </row>
    <row r="24" spans="1:7" s="3" customFormat="1" ht="17.399999999999999" customHeight="1" x14ac:dyDescent="0.3">
      <c r="A24" s="19" t="s">
        <v>5</v>
      </c>
      <c r="B24" s="20" t="s">
        <v>6</v>
      </c>
      <c r="C24" s="12">
        <f>SUM(C25,C33,C36)</f>
        <v>12670509.68</v>
      </c>
      <c r="D24" s="36">
        <f>SUM(D25,D33,D36)</f>
        <v>29750000</v>
      </c>
      <c r="E24" s="12">
        <f>SUM(E25,E33,E36)</f>
        <v>17108914.260000002</v>
      </c>
      <c r="F24" s="41">
        <f t="shared" si="0"/>
        <v>135</v>
      </c>
      <c r="G24" s="41">
        <f t="shared" si="1"/>
        <v>58</v>
      </c>
    </row>
    <row r="25" spans="1:7" s="3" customFormat="1" ht="13.8" x14ac:dyDescent="0.3">
      <c r="A25" s="21" t="s">
        <v>7</v>
      </c>
      <c r="B25" s="22" t="s">
        <v>8</v>
      </c>
      <c r="C25" s="13">
        <f>SUM(C26:C32)</f>
        <v>11914652.77</v>
      </c>
      <c r="D25" s="37">
        <f>SUM(D26:D32)</f>
        <v>26750000</v>
      </c>
      <c r="E25" s="13">
        <f>SUM(E26:E32)</f>
        <v>14775581.040000001</v>
      </c>
      <c r="F25" s="42">
        <f t="shared" si="0"/>
        <v>124</v>
      </c>
      <c r="G25" s="42">
        <f t="shared" si="1"/>
        <v>55</v>
      </c>
    </row>
    <row r="26" spans="1:7" s="3" customFormat="1" ht="13.8" x14ac:dyDescent="0.3">
      <c r="A26" s="23" t="s">
        <v>9</v>
      </c>
      <c r="B26" s="24" t="s">
        <v>10</v>
      </c>
      <c r="C26" s="14">
        <v>9832128.4299999997</v>
      </c>
      <c r="D26" s="38">
        <v>21250000</v>
      </c>
      <c r="E26" s="14">
        <v>11602396.42</v>
      </c>
      <c r="F26" s="43">
        <f t="shared" si="0"/>
        <v>118</v>
      </c>
      <c r="G26" s="43">
        <f t="shared" si="1"/>
        <v>55</v>
      </c>
    </row>
    <row r="27" spans="1:7" s="3" customFormat="1" ht="13.8" x14ac:dyDescent="0.3">
      <c r="A27" s="23" t="s">
        <v>11</v>
      </c>
      <c r="B27" s="24" t="s">
        <v>12</v>
      </c>
      <c r="C27" s="14">
        <v>1181648.98</v>
      </c>
      <c r="D27" s="38">
        <v>2500000</v>
      </c>
      <c r="E27" s="14">
        <v>1156099.72</v>
      </c>
      <c r="F27" s="43">
        <f t="shared" si="0"/>
        <v>98</v>
      </c>
      <c r="G27" s="43">
        <f t="shared" si="1"/>
        <v>46</v>
      </c>
    </row>
    <row r="28" spans="1:7" s="3" customFormat="1" ht="13.8" x14ac:dyDescent="0.3">
      <c r="A28" s="23" t="s">
        <v>13</v>
      </c>
      <c r="B28" s="24" t="s">
        <v>14</v>
      </c>
      <c r="C28" s="14">
        <v>527799</v>
      </c>
      <c r="D28" s="38">
        <v>1000000</v>
      </c>
      <c r="E28" s="14">
        <v>557372.06000000006</v>
      </c>
      <c r="F28" s="43">
        <f t="shared" si="0"/>
        <v>106</v>
      </c>
      <c r="G28" s="43">
        <f t="shared" si="1"/>
        <v>56</v>
      </c>
    </row>
    <row r="29" spans="1:7" s="3" customFormat="1" ht="13.8" x14ac:dyDescent="0.3">
      <c r="A29" s="23" t="s">
        <v>15</v>
      </c>
      <c r="B29" s="24" t="s">
        <v>16</v>
      </c>
      <c r="C29" s="14">
        <v>835445.78</v>
      </c>
      <c r="D29" s="38">
        <v>2240000</v>
      </c>
      <c r="E29" s="14">
        <v>1005712.6</v>
      </c>
      <c r="F29" s="43">
        <f t="shared" si="0"/>
        <v>120</v>
      </c>
      <c r="G29" s="43">
        <f t="shared" si="1"/>
        <v>45</v>
      </c>
    </row>
    <row r="30" spans="1:7" s="3" customFormat="1" ht="13.8" x14ac:dyDescent="0.3">
      <c r="A30" s="23" t="s">
        <v>17</v>
      </c>
      <c r="B30" s="24" t="s">
        <v>18</v>
      </c>
      <c r="C30" s="14">
        <v>592090.57999999996</v>
      </c>
      <c r="D30" s="38">
        <v>850000</v>
      </c>
      <c r="E30" s="14">
        <v>453154.6</v>
      </c>
      <c r="F30" s="43">
        <f t="shared" si="0"/>
        <v>77</v>
      </c>
      <c r="G30" s="43">
        <f t="shared" si="1"/>
        <v>53</v>
      </c>
    </row>
    <row r="31" spans="1:7" s="3" customFormat="1" ht="13.8" x14ac:dyDescent="0.3">
      <c r="A31" s="23" t="s">
        <v>19</v>
      </c>
      <c r="B31" s="24" t="s">
        <v>20</v>
      </c>
      <c r="C31" s="14">
        <v>-1054460</v>
      </c>
      <c r="D31" s="38">
        <v>10000</v>
      </c>
      <c r="E31" s="14">
        <v>845.64</v>
      </c>
      <c r="F31" s="43">
        <f t="shared" si="0"/>
        <v>0</v>
      </c>
      <c r="G31" s="43">
        <f t="shared" si="1"/>
        <v>8</v>
      </c>
    </row>
    <row r="32" spans="1:7" s="3" customFormat="1" ht="13.8" x14ac:dyDescent="0.3">
      <c r="A32" s="23" t="s">
        <v>21</v>
      </c>
      <c r="B32" s="24" t="s">
        <v>22</v>
      </c>
      <c r="C32" s="14">
        <v>0</v>
      </c>
      <c r="D32" s="38">
        <v>-1100000</v>
      </c>
      <c r="E32" s="14">
        <v>0</v>
      </c>
      <c r="F32" s="43" t="str">
        <f t="shared" si="0"/>
        <v/>
      </c>
      <c r="G32" s="43">
        <f t="shared" si="1"/>
        <v>0</v>
      </c>
    </row>
    <row r="33" spans="1:7" s="3" customFormat="1" ht="13.8" x14ac:dyDescent="0.3">
      <c r="A33" s="21" t="s">
        <v>23</v>
      </c>
      <c r="B33" s="22" t="s">
        <v>24</v>
      </c>
      <c r="C33" s="13">
        <f>SUM(C34:C35)</f>
        <v>559103.92000000004</v>
      </c>
      <c r="D33" s="37">
        <f>SUM(D34:D35)</f>
        <v>2560000</v>
      </c>
      <c r="E33" s="13">
        <f>SUM(E34:E35)</f>
        <v>2126983.08</v>
      </c>
      <c r="F33" s="42">
        <f t="shared" si="0"/>
        <v>380</v>
      </c>
      <c r="G33" s="42">
        <f t="shared" si="1"/>
        <v>83</v>
      </c>
    </row>
    <row r="34" spans="1:7" s="3" customFormat="1" ht="13.8" x14ac:dyDescent="0.3">
      <c r="A34" s="23" t="s">
        <v>25</v>
      </c>
      <c r="B34" s="24" t="s">
        <v>26</v>
      </c>
      <c r="C34" s="14">
        <v>0</v>
      </c>
      <c r="D34" s="38">
        <v>60000</v>
      </c>
      <c r="E34" s="14">
        <v>1150.2</v>
      </c>
      <c r="F34" s="43" t="str">
        <f t="shared" si="0"/>
        <v/>
      </c>
      <c r="G34" s="43">
        <f t="shared" si="1"/>
        <v>2</v>
      </c>
    </row>
    <row r="35" spans="1:7" s="3" customFormat="1" ht="13.8" x14ac:dyDescent="0.3">
      <c r="A35" s="23" t="s">
        <v>27</v>
      </c>
      <c r="B35" s="24" t="s">
        <v>28</v>
      </c>
      <c r="C35" s="14">
        <v>559103.92000000004</v>
      </c>
      <c r="D35" s="38">
        <v>2500000</v>
      </c>
      <c r="E35" s="14">
        <v>2125832.88</v>
      </c>
      <c r="F35" s="43">
        <f t="shared" si="0"/>
        <v>380</v>
      </c>
      <c r="G35" s="43">
        <f t="shared" si="1"/>
        <v>85</v>
      </c>
    </row>
    <row r="36" spans="1:7" s="3" customFormat="1" ht="13.8" x14ac:dyDescent="0.3">
      <c r="A36" s="21" t="s">
        <v>29</v>
      </c>
      <c r="B36" s="22" t="s">
        <v>30</v>
      </c>
      <c r="C36" s="13">
        <f>SUM(C37:C38)</f>
        <v>196752.99</v>
      </c>
      <c r="D36" s="37">
        <f>SUM(D37:D38)</f>
        <v>440000</v>
      </c>
      <c r="E36" s="13">
        <f>SUM(E37:E38)</f>
        <v>206350.14</v>
      </c>
      <c r="F36" s="42">
        <f t="shared" si="0"/>
        <v>105</v>
      </c>
      <c r="G36" s="42">
        <f t="shared" si="1"/>
        <v>47</v>
      </c>
    </row>
    <row r="37" spans="1:7" s="3" customFormat="1" ht="13.8" x14ac:dyDescent="0.3">
      <c r="A37" s="23" t="s">
        <v>31</v>
      </c>
      <c r="B37" s="24" t="s">
        <v>32</v>
      </c>
      <c r="C37" s="14">
        <v>151352.07999999999</v>
      </c>
      <c r="D37" s="38">
        <v>400000</v>
      </c>
      <c r="E37" s="14">
        <v>194133.29</v>
      </c>
      <c r="F37" s="43">
        <f t="shared" si="0"/>
        <v>128</v>
      </c>
      <c r="G37" s="43">
        <f t="shared" si="1"/>
        <v>49</v>
      </c>
    </row>
    <row r="38" spans="1:7" s="3" customFormat="1" ht="13.8" x14ac:dyDescent="0.3">
      <c r="A38" s="23" t="s">
        <v>33</v>
      </c>
      <c r="B38" s="24" t="s">
        <v>34</v>
      </c>
      <c r="C38" s="14">
        <v>45400.91</v>
      </c>
      <c r="D38" s="38">
        <v>40000</v>
      </c>
      <c r="E38" s="14">
        <v>12216.85</v>
      </c>
      <c r="F38" s="43">
        <f t="shared" si="0"/>
        <v>27</v>
      </c>
      <c r="G38" s="43">
        <f t="shared" si="1"/>
        <v>31</v>
      </c>
    </row>
    <row r="39" spans="1:7" s="3" customFormat="1" ht="13.8" x14ac:dyDescent="0.3">
      <c r="A39" s="25" t="s">
        <v>35</v>
      </c>
      <c r="B39" s="26" t="s">
        <v>36</v>
      </c>
      <c r="C39" s="12">
        <f>SUM(C40,C43,C46)</f>
        <v>2563185.77</v>
      </c>
      <c r="D39" s="36">
        <f>SUM(D40,D43,D46)</f>
        <v>1139100</v>
      </c>
      <c r="E39" s="12">
        <f>SUM(E40,E43,E46)</f>
        <v>115200</v>
      </c>
      <c r="F39" s="41">
        <f t="shared" si="0"/>
        <v>4</v>
      </c>
      <c r="G39" s="41">
        <f t="shared" si="1"/>
        <v>10</v>
      </c>
    </row>
    <row r="40" spans="1:7" s="3" customFormat="1" ht="13.8" x14ac:dyDescent="0.3">
      <c r="A40" s="21" t="s">
        <v>37</v>
      </c>
      <c r="B40" s="22" t="s">
        <v>38</v>
      </c>
      <c r="C40" s="13">
        <f>SUM(C41:C42)</f>
        <v>2321219.4</v>
      </c>
      <c r="D40" s="37">
        <f>SUM(D41:D42)</f>
        <v>1030000</v>
      </c>
      <c r="E40" s="13">
        <f>SUM(E41:E42)</f>
        <v>35000</v>
      </c>
      <c r="F40" s="42">
        <f t="shared" si="0"/>
        <v>2</v>
      </c>
      <c r="G40" s="42">
        <f t="shared" si="1"/>
        <v>3</v>
      </c>
    </row>
    <row r="41" spans="1:7" s="3" customFormat="1" ht="13.05" customHeight="1" x14ac:dyDescent="0.3">
      <c r="A41" s="23" t="s">
        <v>39</v>
      </c>
      <c r="B41" s="24" t="s">
        <v>40</v>
      </c>
      <c r="C41" s="14">
        <v>2101219.4</v>
      </c>
      <c r="D41" s="38">
        <v>30000</v>
      </c>
      <c r="E41" s="14">
        <v>0</v>
      </c>
      <c r="F41" s="43">
        <f t="shared" si="0"/>
        <v>0</v>
      </c>
      <c r="G41" s="43">
        <f t="shared" si="1"/>
        <v>0</v>
      </c>
    </row>
    <row r="42" spans="1:7" s="3" customFormat="1" ht="13.05" customHeight="1" x14ac:dyDescent="0.3">
      <c r="A42" s="23" t="s">
        <v>41</v>
      </c>
      <c r="B42" s="24" t="s">
        <v>42</v>
      </c>
      <c r="C42" s="14">
        <v>220000</v>
      </c>
      <c r="D42" s="38">
        <v>1000000</v>
      </c>
      <c r="E42" s="14">
        <v>35000</v>
      </c>
      <c r="F42" s="43">
        <f t="shared" si="0"/>
        <v>16</v>
      </c>
      <c r="G42" s="43">
        <f t="shared" si="1"/>
        <v>4</v>
      </c>
    </row>
    <row r="43" spans="1:7" s="3" customFormat="1" ht="13.8" x14ac:dyDescent="0.3">
      <c r="A43" s="21" t="s">
        <v>43</v>
      </c>
      <c r="B43" s="22" t="s">
        <v>44</v>
      </c>
      <c r="C43" s="13">
        <f>SUM(C44:C45)</f>
        <v>121466.37</v>
      </c>
      <c r="D43" s="37">
        <f>SUM(D44:D45)</f>
        <v>0</v>
      </c>
      <c r="E43" s="13">
        <f>SUM(E44:E45)</f>
        <v>0</v>
      </c>
      <c r="F43" s="42">
        <f t="shared" si="0"/>
        <v>0</v>
      </c>
      <c r="G43" s="42" t="str">
        <f t="shared" si="1"/>
        <v/>
      </c>
    </row>
    <row r="44" spans="1:7" s="3" customFormat="1" ht="13.05" customHeight="1" x14ac:dyDescent="0.3">
      <c r="A44" s="23" t="s">
        <v>45</v>
      </c>
      <c r="B44" s="24" t="s">
        <v>46</v>
      </c>
      <c r="C44" s="14">
        <v>15000</v>
      </c>
      <c r="D44" s="38">
        <v>0</v>
      </c>
      <c r="E44" s="14">
        <v>0</v>
      </c>
      <c r="F44" s="43">
        <f t="shared" si="0"/>
        <v>0</v>
      </c>
      <c r="G44" s="43" t="str">
        <f t="shared" si="1"/>
        <v/>
      </c>
    </row>
    <row r="45" spans="1:7" s="3" customFormat="1" ht="13.05" customHeight="1" x14ac:dyDescent="0.3">
      <c r="A45" s="23" t="s">
        <v>47</v>
      </c>
      <c r="B45" s="24" t="s">
        <v>48</v>
      </c>
      <c r="C45" s="14">
        <v>106466.37</v>
      </c>
      <c r="D45" s="38">
        <v>0</v>
      </c>
      <c r="E45" s="14">
        <v>0</v>
      </c>
      <c r="F45" s="43">
        <f t="shared" si="0"/>
        <v>0</v>
      </c>
      <c r="G45" s="43" t="str">
        <f t="shared" si="1"/>
        <v/>
      </c>
    </row>
    <row r="46" spans="1:7" s="3" customFormat="1" ht="13.8" x14ac:dyDescent="0.3">
      <c r="A46" s="21" t="s">
        <v>49</v>
      </c>
      <c r="B46" s="22" t="s">
        <v>50</v>
      </c>
      <c r="C46" s="13">
        <f>SUM(C47:C48)</f>
        <v>120500</v>
      </c>
      <c r="D46" s="37">
        <f>SUM(D47:D48)</f>
        <v>109100</v>
      </c>
      <c r="E46" s="13">
        <f>SUM(E47:E48)</f>
        <v>80200</v>
      </c>
      <c r="F46" s="42">
        <f t="shared" si="0"/>
        <v>67</v>
      </c>
      <c r="G46" s="42">
        <f t="shared" si="1"/>
        <v>74</v>
      </c>
    </row>
    <row r="47" spans="1:7" s="3" customFormat="1" ht="13.05" customHeight="1" x14ac:dyDescent="0.3">
      <c r="A47" s="23" t="s">
        <v>51</v>
      </c>
      <c r="B47" s="24" t="s">
        <v>52</v>
      </c>
      <c r="C47" s="14">
        <v>61100</v>
      </c>
      <c r="D47" s="38">
        <v>41100</v>
      </c>
      <c r="E47" s="14">
        <v>27200</v>
      </c>
      <c r="F47" s="43">
        <f t="shared" si="0"/>
        <v>45</v>
      </c>
      <c r="G47" s="43">
        <f t="shared" si="1"/>
        <v>66</v>
      </c>
    </row>
    <row r="48" spans="1:7" s="3" customFormat="1" ht="13.05" customHeight="1" x14ac:dyDescent="0.3">
      <c r="A48" s="23" t="s">
        <v>53</v>
      </c>
      <c r="B48" s="24" t="s">
        <v>54</v>
      </c>
      <c r="C48" s="14">
        <v>59400</v>
      </c>
      <c r="D48" s="38">
        <v>68000</v>
      </c>
      <c r="E48" s="14">
        <v>53000</v>
      </c>
      <c r="F48" s="43">
        <f t="shared" si="0"/>
        <v>89</v>
      </c>
      <c r="G48" s="43">
        <f t="shared" si="1"/>
        <v>78</v>
      </c>
    </row>
    <row r="49" spans="1:7" s="3" customFormat="1" ht="13.8" x14ac:dyDescent="0.3">
      <c r="A49" s="25" t="s">
        <v>55</v>
      </c>
      <c r="B49" s="26" t="s">
        <v>56</v>
      </c>
      <c r="C49" s="12">
        <f>SUM(C50,C53,C57)</f>
        <v>839357.04000000015</v>
      </c>
      <c r="D49" s="36">
        <f>SUM(D50,D53,D57)</f>
        <v>1605500</v>
      </c>
      <c r="E49" s="12">
        <f>SUM(E50,E53,E57)</f>
        <v>882797.19000000006</v>
      </c>
      <c r="F49" s="41">
        <f t="shared" si="0"/>
        <v>105</v>
      </c>
      <c r="G49" s="41">
        <f t="shared" si="1"/>
        <v>55</v>
      </c>
    </row>
    <row r="50" spans="1:7" s="3" customFormat="1" ht="13.8" x14ac:dyDescent="0.3">
      <c r="A50" s="21" t="s">
        <v>57</v>
      </c>
      <c r="B50" s="22" t="s">
        <v>58</v>
      </c>
      <c r="C50" s="13">
        <f>SUM(C51:C52)</f>
        <v>22105.06</v>
      </c>
      <c r="D50" s="37">
        <f>SUM(D51:D52)</f>
        <v>52000</v>
      </c>
      <c r="E50" s="13">
        <f>SUM(E51:E52)</f>
        <v>17648.86</v>
      </c>
      <c r="F50" s="42">
        <f t="shared" si="0"/>
        <v>80</v>
      </c>
      <c r="G50" s="42">
        <f t="shared" si="1"/>
        <v>34</v>
      </c>
    </row>
    <row r="51" spans="1:7" s="3" customFormat="1" ht="13.05" customHeight="1" x14ac:dyDescent="0.3">
      <c r="A51" s="23" t="s">
        <v>59</v>
      </c>
      <c r="B51" s="24" t="s">
        <v>60</v>
      </c>
      <c r="C51" s="14">
        <v>70.400000000000006</v>
      </c>
      <c r="D51" s="38">
        <v>0</v>
      </c>
      <c r="E51" s="14">
        <v>0</v>
      </c>
      <c r="F51" s="43">
        <f t="shared" si="0"/>
        <v>0</v>
      </c>
      <c r="G51" s="43" t="str">
        <f t="shared" si="1"/>
        <v/>
      </c>
    </row>
    <row r="52" spans="1:7" s="3" customFormat="1" ht="13.05" customHeight="1" x14ac:dyDescent="0.3">
      <c r="A52" s="23" t="s">
        <v>61</v>
      </c>
      <c r="B52" s="24" t="s">
        <v>62</v>
      </c>
      <c r="C52" s="14">
        <v>22034.66</v>
      </c>
      <c r="D52" s="38">
        <v>52000</v>
      </c>
      <c r="E52" s="14">
        <v>17648.86</v>
      </c>
      <c r="F52" s="43">
        <f t="shared" si="0"/>
        <v>80</v>
      </c>
      <c r="G52" s="43">
        <f t="shared" si="1"/>
        <v>34</v>
      </c>
    </row>
    <row r="53" spans="1:7" s="3" customFormat="1" ht="13.8" x14ac:dyDescent="0.3">
      <c r="A53" s="21" t="s">
        <v>63</v>
      </c>
      <c r="B53" s="22" t="s">
        <v>64</v>
      </c>
      <c r="C53" s="13">
        <f>SUM(C54:C56)</f>
        <v>803081.08000000007</v>
      </c>
      <c r="D53" s="37">
        <f>SUM(D54:D56)</f>
        <v>1523500</v>
      </c>
      <c r="E53" s="13">
        <f>SUM(E54:E56)</f>
        <v>843541.59000000008</v>
      </c>
      <c r="F53" s="42">
        <f t="shared" si="0"/>
        <v>105</v>
      </c>
      <c r="G53" s="42">
        <f t="shared" si="1"/>
        <v>55</v>
      </c>
    </row>
    <row r="54" spans="1:7" s="3" customFormat="1" ht="13.05" customHeight="1" x14ac:dyDescent="0.3">
      <c r="A54" s="23" t="s">
        <v>65</v>
      </c>
      <c r="B54" s="24" t="s">
        <v>66</v>
      </c>
      <c r="C54" s="14">
        <v>14806.63</v>
      </c>
      <c r="D54" s="38">
        <v>45000</v>
      </c>
      <c r="E54" s="14">
        <v>39740.68</v>
      </c>
      <c r="F54" s="43">
        <f t="shared" si="0"/>
        <v>268</v>
      </c>
      <c r="G54" s="43">
        <f t="shared" si="1"/>
        <v>88</v>
      </c>
    </row>
    <row r="55" spans="1:7" s="3" customFormat="1" ht="13.05" customHeight="1" x14ac:dyDescent="0.3">
      <c r="A55" s="23" t="s">
        <v>67</v>
      </c>
      <c r="B55" s="24" t="s">
        <v>68</v>
      </c>
      <c r="C55" s="14">
        <v>273713.7</v>
      </c>
      <c r="D55" s="38">
        <v>615000</v>
      </c>
      <c r="E55" s="14">
        <v>266910.15000000002</v>
      </c>
      <c r="F55" s="43">
        <f t="shared" ref="F55:F86" si="2">IF(C55&lt;&gt;0,ROUND(100*(E55/C55),0),"")</f>
        <v>98</v>
      </c>
      <c r="G55" s="43">
        <f t="shared" ref="G55:G86" si="3">IF(D55&lt;&gt;0,ROUND(100*(E55/D55),0),"")</f>
        <v>43</v>
      </c>
    </row>
    <row r="56" spans="1:7" s="3" customFormat="1" ht="13.05" customHeight="1" x14ac:dyDescent="0.3">
      <c r="A56" s="23" t="s">
        <v>69</v>
      </c>
      <c r="B56" s="24" t="s">
        <v>70</v>
      </c>
      <c r="C56" s="14">
        <v>514560.75</v>
      </c>
      <c r="D56" s="38">
        <v>863500</v>
      </c>
      <c r="E56" s="14">
        <v>536890.76</v>
      </c>
      <c r="F56" s="43">
        <f t="shared" si="2"/>
        <v>104</v>
      </c>
      <c r="G56" s="43">
        <f t="shared" si="3"/>
        <v>62</v>
      </c>
    </row>
    <row r="57" spans="1:7" s="3" customFormat="1" ht="13.8" x14ac:dyDescent="0.3">
      <c r="A57" s="21" t="s">
        <v>71</v>
      </c>
      <c r="B57" s="22" t="s">
        <v>72</v>
      </c>
      <c r="C57" s="13">
        <f>SUM(C58:C58)</f>
        <v>14170.9</v>
      </c>
      <c r="D57" s="37">
        <f>SUM(D58:D58)</f>
        <v>30000</v>
      </c>
      <c r="E57" s="13">
        <f>SUM(E58:E58)</f>
        <v>21606.74</v>
      </c>
      <c r="F57" s="42">
        <f t="shared" si="2"/>
        <v>152</v>
      </c>
      <c r="G57" s="42">
        <f t="shared" si="3"/>
        <v>72</v>
      </c>
    </row>
    <row r="58" spans="1:7" s="3" customFormat="1" ht="13.05" customHeight="1" x14ac:dyDescent="0.3">
      <c r="A58" s="23" t="s">
        <v>73</v>
      </c>
      <c r="B58" s="24" t="s">
        <v>334</v>
      </c>
      <c r="C58" s="14">
        <v>14170.9</v>
      </c>
      <c r="D58" s="38">
        <v>30000</v>
      </c>
      <c r="E58" s="14">
        <v>21606.74</v>
      </c>
      <c r="F58" s="43">
        <f t="shared" si="2"/>
        <v>152</v>
      </c>
      <c r="G58" s="43">
        <f t="shared" si="3"/>
        <v>72</v>
      </c>
    </row>
    <row r="59" spans="1:7" s="3" customFormat="1" ht="13.8" x14ac:dyDescent="0.3">
      <c r="A59" s="25" t="s">
        <v>74</v>
      </c>
      <c r="B59" s="26" t="s">
        <v>341</v>
      </c>
      <c r="C59" s="12">
        <f>SUM(C60,C64,C67)</f>
        <v>5150840.8499999996</v>
      </c>
      <c r="D59" s="36">
        <f>SUM(D60,D64,D67)</f>
        <v>11388400</v>
      </c>
      <c r="E59" s="12">
        <f>SUM(E60,E64,E67)</f>
        <v>9811369.9799999986</v>
      </c>
      <c r="F59" s="41">
        <f t="shared" si="2"/>
        <v>190</v>
      </c>
      <c r="G59" s="41">
        <f t="shared" si="3"/>
        <v>86</v>
      </c>
    </row>
    <row r="60" spans="1:7" s="3" customFormat="1" ht="13.8" x14ac:dyDescent="0.3">
      <c r="A60" s="21" t="s">
        <v>75</v>
      </c>
      <c r="B60" s="22" t="s">
        <v>76</v>
      </c>
      <c r="C60" s="13">
        <f>SUM(C61:C63)</f>
        <v>44421.89</v>
      </c>
      <c r="D60" s="37">
        <f>SUM(D61:D63)</f>
        <v>85000</v>
      </c>
      <c r="E60" s="13">
        <f>SUM(E61:E63)</f>
        <v>28420.35</v>
      </c>
      <c r="F60" s="42">
        <f t="shared" si="2"/>
        <v>64</v>
      </c>
      <c r="G60" s="42">
        <f t="shared" si="3"/>
        <v>33</v>
      </c>
    </row>
    <row r="61" spans="1:7" s="3" customFormat="1" ht="13.05" customHeight="1" x14ac:dyDescent="0.3">
      <c r="A61" s="23" t="s">
        <v>77</v>
      </c>
      <c r="B61" s="24" t="s">
        <v>78</v>
      </c>
      <c r="C61" s="14">
        <v>7601.95</v>
      </c>
      <c r="D61" s="38">
        <v>10000</v>
      </c>
      <c r="E61" s="14">
        <v>0</v>
      </c>
      <c r="F61" s="43">
        <f t="shared" si="2"/>
        <v>0</v>
      </c>
      <c r="G61" s="43">
        <f t="shared" si="3"/>
        <v>0</v>
      </c>
    </row>
    <row r="62" spans="1:7" s="3" customFormat="1" ht="13.05" customHeight="1" x14ac:dyDescent="0.3">
      <c r="A62" s="23" t="s">
        <v>79</v>
      </c>
      <c r="B62" s="24" t="s">
        <v>80</v>
      </c>
      <c r="C62" s="14">
        <v>19381.5</v>
      </c>
      <c r="D62" s="38">
        <v>35000</v>
      </c>
      <c r="E62" s="14">
        <v>15350.4</v>
      </c>
      <c r="F62" s="43">
        <f t="shared" si="2"/>
        <v>79</v>
      </c>
      <c r="G62" s="43">
        <f t="shared" si="3"/>
        <v>44</v>
      </c>
    </row>
    <row r="63" spans="1:7" s="3" customFormat="1" ht="13.05" customHeight="1" x14ac:dyDescent="0.3">
      <c r="A63" s="23" t="s">
        <v>81</v>
      </c>
      <c r="B63" s="24" t="s">
        <v>82</v>
      </c>
      <c r="C63" s="14">
        <v>17438.439999999999</v>
      </c>
      <c r="D63" s="38">
        <v>40000</v>
      </c>
      <c r="E63" s="14">
        <v>13069.95</v>
      </c>
      <c r="F63" s="43">
        <f t="shared" si="2"/>
        <v>75</v>
      </c>
      <c r="G63" s="43">
        <f t="shared" si="3"/>
        <v>33</v>
      </c>
    </row>
    <row r="64" spans="1:7" s="3" customFormat="1" ht="13.8" x14ac:dyDescent="0.3">
      <c r="A64" s="21" t="s">
        <v>83</v>
      </c>
      <c r="B64" s="22" t="s">
        <v>84</v>
      </c>
      <c r="C64" s="13">
        <f>SUM(C65:C66)</f>
        <v>1368573.39</v>
      </c>
      <c r="D64" s="37">
        <f>SUM(D65:D66)</f>
        <v>2703400</v>
      </c>
      <c r="E64" s="13">
        <f>SUM(E65:E66)</f>
        <v>1146526.17</v>
      </c>
      <c r="F64" s="42">
        <f t="shared" si="2"/>
        <v>84</v>
      </c>
      <c r="G64" s="42">
        <f t="shared" si="3"/>
        <v>42</v>
      </c>
    </row>
    <row r="65" spans="1:7" s="3" customFormat="1" ht="13.05" customHeight="1" x14ac:dyDescent="0.3">
      <c r="A65" s="23" t="s">
        <v>85</v>
      </c>
      <c r="B65" s="24" t="s">
        <v>86</v>
      </c>
      <c r="C65" s="14">
        <v>32191.89</v>
      </c>
      <c r="D65" s="38">
        <v>80000</v>
      </c>
      <c r="E65" s="14">
        <v>21096.67</v>
      </c>
      <c r="F65" s="43">
        <f t="shared" si="2"/>
        <v>66</v>
      </c>
      <c r="G65" s="43">
        <f t="shared" si="3"/>
        <v>26</v>
      </c>
    </row>
    <row r="66" spans="1:7" s="3" customFormat="1" ht="13.05" customHeight="1" x14ac:dyDescent="0.3">
      <c r="A66" s="23" t="s">
        <v>87</v>
      </c>
      <c r="B66" s="24" t="s">
        <v>88</v>
      </c>
      <c r="C66" s="14">
        <v>1336381.5</v>
      </c>
      <c r="D66" s="38">
        <v>2623400</v>
      </c>
      <c r="E66" s="14">
        <v>1125429.5</v>
      </c>
      <c r="F66" s="43">
        <f t="shared" si="2"/>
        <v>84</v>
      </c>
      <c r="G66" s="43">
        <f t="shared" si="3"/>
        <v>43</v>
      </c>
    </row>
    <row r="67" spans="1:7" s="3" customFormat="1" ht="13.8" x14ac:dyDescent="0.3">
      <c r="A67" s="21" t="s">
        <v>89</v>
      </c>
      <c r="B67" s="22" t="s">
        <v>90</v>
      </c>
      <c r="C67" s="13">
        <f>SUM(C68:C69)</f>
        <v>3737845.57</v>
      </c>
      <c r="D67" s="37">
        <f>SUM(D68:D69)</f>
        <v>8600000</v>
      </c>
      <c r="E67" s="13">
        <f>SUM(E68:E69)</f>
        <v>8636423.459999999</v>
      </c>
      <c r="F67" s="42">
        <f t="shared" si="2"/>
        <v>231</v>
      </c>
      <c r="G67" s="42">
        <f t="shared" si="3"/>
        <v>100</v>
      </c>
    </row>
    <row r="68" spans="1:7" s="3" customFormat="1" ht="13.8" x14ac:dyDescent="0.3">
      <c r="A68" s="23" t="s">
        <v>91</v>
      </c>
      <c r="B68" s="24" t="s">
        <v>92</v>
      </c>
      <c r="C68" s="14">
        <v>2011240.19</v>
      </c>
      <c r="D68" s="38">
        <v>4500000</v>
      </c>
      <c r="E68" s="14">
        <v>1666979.36</v>
      </c>
      <c r="F68" s="43">
        <f t="shared" si="2"/>
        <v>83</v>
      </c>
      <c r="G68" s="43">
        <f t="shared" si="3"/>
        <v>37</v>
      </c>
    </row>
    <row r="69" spans="1:7" s="3" customFormat="1" ht="13.8" x14ac:dyDescent="0.3">
      <c r="A69" s="23" t="s">
        <v>93</v>
      </c>
      <c r="B69" s="24" t="s">
        <v>94</v>
      </c>
      <c r="C69" s="14">
        <v>1726605.38</v>
      </c>
      <c r="D69" s="38">
        <v>4100000</v>
      </c>
      <c r="E69" s="14">
        <v>6969444.0999999996</v>
      </c>
      <c r="F69" s="43">
        <f t="shared" si="2"/>
        <v>404</v>
      </c>
      <c r="G69" s="43">
        <f t="shared" si="3"/>
        <v>170</v>
      </c>
    </row>
    <row r="70" spans="1:7" s="3" customFormat="1" ht="13.8" x14ac:dyDescent="0.3">
      <c r="A70" s="25" t="s">
        <v>95</v>
      </c>
      <c r="B70" s="26" t="s">
        <v>96</v>
      </c>
      <c r="C70" s="12">
        <f>SUM(C71)</f>
        <v>68413.33</v>
      </c>
      <c r="D70" s="36">
        <f>SUM(D71)</f>
        <v>47000</v>
      </c>
      <c r="E70" s="12">
        <f>SUM(E71)</f>
        <v>51000</v>
      </c>
      <c r="F70" s="41">
        <f t="shared" si="2"/>
        <v>75</v>
      </c>
      <c r="G70" s="41">
        <f t="shared" si="3"/>
        <v>109</v>
      </c>
    </row>
    <row r="71" spans="1:7" s="3" customFormat="1" ht="13.8" x14ac:dyDescent="0.3">
      <c r="A71" s="21" t="s">
        <v>97</v>
      </c>
      <c r="B71" s="22" t="s">
        <v>98</v>
      </c>
      <c r="C71" s="13">
        <f>SUM(C72:C73)</f>
        <v>68413.33</v>
      </c>
      <c r="D71" s="37">
        <f>SUM(D72:D73)</f>
        <v>47000</v>
      </c>
      <c r="E71" s="13">
        <f>SUM(E72:E73)</f>
        <v>51000</v>
      </c>
      <c r="F71" s="42">
        <f t="shared" si="2"/>
        <v>75</v>
      </c>
      <c r="G71" s="42">
        <f t="shared" si="3"/>
        <v>109</v>
      </c>
    </row>
    <row r="72" spans="1:7" s="3" customFormat="1" ht="13.8" x14ac:dyDescent="0.3">
      <c r="A72" s="23" t="s">
        <v>99</v>
      </c>
      <c r="B72" s="24" t="s">
        <v>100</v>
      </c>
      <c r="C72" s="14">
        <v>1200</v>
      </c>
      <c r="D72" s="38">
        <v>2000</v>
      </c>
      <c r="E72" s="14">
        <v>1000</v>
      </c>
      <c r="F72" s="43">
        <f t="shared" si="2"/>
        <v>83</v>
      </c>
      <c r="G72" s="43">
        <f t="shared" si="3"/>
        <v>50</v>
      </c>
    </row>
    <row r="73" spans="1:7" s="3" customFormat="1" ht="13.8" x14ac:dyDescent="0.3">
      <c r="A73" s="23" t="s">
        <v>101</v>
      </c>
      <c r="B73" s="24" t="s">
        <v>102</v>
      </c>
      <c r="C73" s="14">
        <v>67213.33</v>
      </c>
      <c r="D73" s="38">
        <v>45000</v>
      </c>
      <c r="E73" s="14">
        <v>50000</v>
      </c>
      <c r="F73" s="43">
        <f t="shared" si="2"/>
        <v>74</v>
      </c>
      <c r="G73" s="43">
        <f t="shared" si="3"/>
        <v>111</v>
      </c>
    </row>
    <row r="74" spans="1:7" s="3" customFormat="1" ht="14.55" customHeight="1" x14ac:dyDescent="0.3">
      <c r="A74" s="25" t="s">
        <v>103</v>
      </c>
      <c r="B74" s="26" t="s">
        <v>104</v>
      </c>
      <c r="C74" s="12">
        <f>SUM(C75)</f>
        <v>1000</v>
      </c>
      <c r="D74" s="36">
        <f>SUM(D75)</f>
        <v>10000</v>
      </c>
      <c r="E74" s="12">
        <f>SUM(E75)</f>
        <v>0</v>
      </c>
      <c r="F74" s="41">
        <f t="shared" si="2"/>
        <v>0</v>
      </c>
      <c r="G74" s="41">
        <f t="shared" si="3"/>
        <v>0</v>
      </c>
    </row>
    <row r="75" spans="1:7" s="3" customFormat="1" ht="14.55" customHeight="1" x14ac:dyDescent="0.3">
      <c r="A75" s="21" t="s">
        <v>105</v>
      </c>
      <c r="B75" s="22" t="s">
        <v>106</v>
      </c>
      <c r="C75" s="13">
        <f>SUM(C76:C76)</f>
        <v>1000</v>
      </c>
      <c r="D75" s="37">
        <f>SUM(D76:D76)</f>
        <v>10000</v>
      </c>
      <c r="E75" s="13">
        <f>SUM(E76:E76)</f>
        <v>0</v>
      </c>
      <c r="F75" s="42">
        <f t="shared" si="2"/>
        <v>0</v>
      </c>
      <c r="G75" s="42">
        <f t="shared" si="3"/>
        <v>0</v>
      </c>
    </row>
    <row r="76" spans="1:7" s="3" customFormat="1" ht="13.8" x14ac:dyDescent="0.3">
      <c r="A76" s="23" t="s">
        <v>107</v>
      </c>
      <c r="B76" s="24" t="s">
        <v>108</v>
      </c>
      <c r="C76" s="14">
        <v>1000</v>
      </c>
      <c r="D76" s="38">
        <v>10000</v>
      </c>
      <c r="E76" s="14">
        <v>0</v>
      </c>
      <c r="F76" s="43">
        <f t="shared" si="2"/>
        <v>0</v>
      </c>
      <c r="G76" s="43">
        <f t="shared" si="3"/>
        <v>0</v>
      </c>
    </row>
    <row r="77" spans="1:7" s="3" customFormat="1" ht="14.55" customHeight="1" x14ac:dyDescent="0.3">
      <c r="A77" s="27" t="s">
        <v>109</v>
      </c>
      <c r="B77" s="28" t="s">
        <v>110</v>
      </c>
      <c r="C77" s="11">
        <f>SUM(C78,C81)</f>
        <v>140162.43</v>
      </c>
      <c r="D77" s="35">
        <f>SUM(D78,D81)</f>
        <v>510000</v>
      </c>
      <c r="E77" s="11">
        <f>SUM(E78,E81)</f>
        <v>120342.8</v>
      </c>
      <c r="F77" s="40">
        <f t="shared" si="2"/>
        <v>86</v>
      </c>
      <c r="G77" s="40">
        <f t="shared" si="3"/>
        <v>24</v>
      </c>
    </row>
    <row r="78" spans="1:7" s="3" customFormat="1" ht="14.55" customHeight="1" x14ac:dyDescent="0.3">
      <c r="A78" s="25" t="s">
        <v>111</v>
      </c>
      <c r="B78" s="26" t="s">
        <v>112</v>
      </c>
      <c r="C78" s="12">
        <f>SUM(C79)</f>
        <v>137502</v>
      </c>
      <c r="D78" s="36">
        <f>SUM(D79)</f>
        <v>500000</v>
      </c>
      <c r="E78" s="12">
        <f>SUM(E79)</f>
        <v>117475.2</v>
      </c>
      <c r="F78" s="41">
        <f t="shared" si="2"/>
        <v>85</v>
      </c>
      <c r="G78" s="41">
        <f t="shared" si="3"/>
        <v>23</v>
      </c>
    </row>
    <row r="79" spans="1:7" s="3" customFormat="1" ht="14.55" customHeight="1" x14ac:dyDescent="0.3">
      <c r="A79" s="21" t="s">
        <v>113</v>
      </c>
      <c r="B79" s="22" t="s">
        <v>114</v>
      </c>
      <c r="C79" s="13">
        <f>SUM(C80:C80)</f>
        <v>137502</v>
      </c>
      <c r="D79" s="37">
        <f>SUM(D80:D80)</f>
        <v>500000</v>
      </c>
      <c r="E79" s="13">
        <f>SUM(E80:E80)</f>
        <v>117475.2</v>
      </c>
      <c r="F79" s="42">
        <f t="shared" si="2"/>
        <v>85</v>
      </c>
      <c r="G79" s="42">
        <f t="shared" si="3"/>
        <v>23</v>
      </c>
    </row>
    <row r="80" spans="1:7" s="3" customFormat="1" ht="14.55" customHeight="1" x14ac:dyDescent="0.3">
      <c r="A80" s="23" t="s">
        <v>115</v>
      </c>
      <c r="B80" s="24" t="s">
        <v>116</v>
      </c>
      <c r="C80" s="14">
        <v>137502</v>
      </c>
      <c r="D80" s="38">
        <v>500000</v>
      </c>
      <c r="E80" s="14">
        <v>117475.2</v>
      </c>
      <c r="F80" s="43">
        <f t="shared" si="2"/>
        <v>85</v>
      </c>
      <c r="G80" s="43">
        <f t="shared" si="3"/>
        <v>23</v>
      </c>
    </row>
    <row r="81" spans="1:7" s="3" customFormat="1" ht="14.55" customHeight="1" x14ac:dyDescent="0.3">
      <c r="A81" s="25" t="s">
        <v>117</v>
      </c>
      <c r="B81" s="26" t="s">
        <v>118</v>
      </c>
      <c r="C81" s="12">
        <f>SUM(C82)</f>
        <v>2660.43</v>
      </c>
      <c r="D81" s="36">
        <f>SUM(D82)</f>
        <v>10000</v>
      </c>
      <c r="E81" s="12">
        <f>SUM(E82)</f>
        <v>2867.6</v>
      </c>
      <c r="F81" s="41">
        <f t="shared" si="2"/>
        <v>108</v>
      </c>
      <c r="G81" s="41">
        <f t="shared" si="3"/>
        <v>29</v>
      </c>
    </row>
    <row r="82" spans="1:7" s="3" customFormat="1" ht="14.55" customHeight="1" x14ac:dyDescent="0.3">
      <c r="A82" s="21" t="s">
        <v>119</v>
      </c>
      <c r="B82" s="22" t="s">
        <v>120</v>
      </c>
      <c r="C82" s="13">
        <f>SUM(C83:C83)</f>
        <v>2660.43</v>
      </c>
      <c r="D82" s="37">
        <f>SUM(D83:D83)</f>
        <v>10000</v>
      </c>
      <c r="E82" s="13">
        <f>SUM(E83:E83)</f>
        <v>2867.6</v>
      </c>
      <c r="F82" s="42">
        <f t="shared" si="2"/>
        <v>108</v>
      </c>
      <c r="G82" s="42">
        <f t="shared" si="3"/>
        <v>29</v>
      </c>
    </row>
    <row r="83" spans="1:7" s="3" customFormat="1" ht="14.55" customHeight="1" x14ac:dyDescent="0.3">
      <c r="A83" s="23" t="s">
        <v>121</v>
      </c>
      <c r="B83" s="24" t="s">
        <v>122</v>
      </c>
      <c r="C83" s="14">
        <v>2660.43</v>
      </c>
      <c r="D83" s="38">
        <v>10000</v>
      </c>
      <c r="E83" s="14">
        <v>2867.6</v>
      </c>
      <c r="F83" s="43">
        <f t="shared" si="2"/>
        <v>108</v>
      </c>
      <c r="G83" s="43">
        <f t="shared" si="3"/>
        <v>29</v>
      </c>
    </row>
    <row r="84" spans="1:7" s="3" customFormat="1" ht="14.55" customHeight="1" x14ac:dyDescent="0.3">
      <c r="A84" s="27" t="s">
        <v>123</v>
      </c>
      <c r="B84" s="28" t="s">
        <v>124</v>
      </c>
      <c r="C84" s="11">
        <f>SUM(C85,C94,C127,C134,C140,C143,C147)</f>
        <v>20200392.859999999</v>
      </c>
      <c r="D84" s="35">
        <f>SUM(D85,D94,D127,D134,D140,D143,D147)</f>
        <v>42513500</v>
      </c>
      <c r="E84" s="11">
        <f>SUM(E85,E94,E127,E134,E140,E143,E147)</f>
        <v>19208882.940000001</v>
      </c>
      <c r="F84" s="40">
        <f t="shared" si="2"/>
        <v>95</v>
      </c>
      <c r="G84" s="40">
        <f t="shared" si="3"/>
        <v>45</v>
      </c>
    </row>
    <row r="85" spans="1:7" s="3" customFormat="1" ht="14.55" customHeight="1" x14ac:dyDescent="0.3">
      <c r="A85" s="25" t="s">
        <v>125</v>
      </c>
      <c r="B85" s="26" t="s">
        <v>126</v>
      </c>
      <c r="C85" s="12">
        <f>SUM(C86,C89,C91)</f>
        <v>4508923.2300000004</v>
      </c>
      <c r="D85" s="36">
        <f>SUM(D86,D89,D91)</f>
        <v>10080760</v>
      </c>
      <c r="E85" s="12">
        <f>SUM(E86,E89,E91)</f>
        <v>4942681.47</v>
      </c>
      <c r="F85" s="41">
        <f t="shared" si="2"/>
        <v>110</v>
      </c>
      <c r="G85" s="41">
        <f t="shared" si="3"/>
        <v>49</v>
      </c>
    </row>
    <row r="86" spans="1:7" s="3" customFormat="1" ht="14.55" customHeight="1" x14ac:dyDescent="0.3">
      <c r="A86" s="21" t="s">
        <v>127</v>
      </c>
      <c r="B86" s="22" t="s">
        <v>128</v>
      </c>
      <c r="C86" s="13">
        <f>SUM(C87:C88)</f>
        <v>3836687.04</v>
      </c>
      <c r="D86" s="37">
        <f>SUM(D87:D88)</f>
        <v>8490000</v>
      </c>
      <c r="E86" s="13">
        <f>SUM(E87:E88)</f>
        <v>4171921.41</v>
      </c>
      <c r="F86" s="42">
        <f t="shared" si="2"/>
        <v>109</v>
      </c>
      <c r="G86" s="42">
        <f t="shared" si="3"/>
        <v>49</v>
      </c>
    </row>
    <row r="87" spans="1:7" s="3" customFormat="1" ht="13.8" x14ac:dyDescent="0.3">
      <c r="A87" s="23" t="s">
        <v>129</v>
      </c>
      <c r="B87" s="24" t="s">
        <v>130</v>
      </c>
      <c r="C87" s="14">
        <v>3789354.54</v>
      </c>
      <c r="D87" s="38">
        <v>8430500</v>
      </c>
      <c r="E87" s="14">
        <v>4146011.22</v>
      </c>
      <c r="F87" s="43">
        <f t="shared" ref="F87:F118" si="4">IF(C87&lt;&gt;0,ROUND(100*(E87/C87),0),"")</f>
        <v>109</v>
      </c>
      <c r="G87" s="43">
        <f t="shared" ref="G87:G118" si="5">IF(D87&lt;&gt;0,ROUND(100*(E87/D87),0),"")</f>
        <v>49</v>
      </c>
    </row>
    <row r="88" spans="1:7" s="3" customFormat="1" ht="13.8" x14ac:dyDescent="0.3">
      <c r="A88" s="23" t="s">
        <v>131</v>
      </c>
      <c r="B88" s="24" t="s">
        <v>132</v>
      </c>
      <c r="C88" s="14">
        <v>47332.5</v>
      </c>
      <c r="D88" s="38">
        <v>59500</v>
      </c>
      <c r="E88" s="14">
        <v>25910.19</v>
      </c>
      <c r="F88" s="43">
        <f t="shared" si="4"/>
        <v>55</v>
      </c>
      <c r="G88" s="43">
        <f t="shared" si="5"/>
        <v>44</v>
      </c>
    </row>
    <row r="89" spans="1:7" s="3" customFormat="1" ht="14.55" customHeight="1" x14ac:dyDescent="0.3">
      <c r="A89" s="21" t="s">
        <v>133</v>
      </c>
      <c r="B89" s="22" t="s">
        <v>134</v>
      </c>
      <c r="C89" s="13">
        <f>SUM(C90:C90)</f>
        <v>12326</v>
      </c>
      <c r="D89" s="37">
        <f>SUM(D90:D90)</f>
        <v>152000</v>
      </c>
      <c r="E89" s="13">
        <f>SUM(E90:E90)</f>
        <v>92163.81</v>
      </c>
      <c r="F89" s="42">
        <f t="shared" si="4"/>
        <v>748</v>
      </c>
      <c r="G89" s="42">
        <f t="shared" si="5"/>
        <v>61</v>
      </c>
    </row>
    <row r="90" spans="1:7" s="3" customFormat="1" ht="13.8" x14ac:dyDescent="0.3">
      <c r="A90" s="23" t="s">
        <v>135</v>
      </c>
      <c r="B90" s="24" t="s">
        <v>134</v>
      </c>
      <c r="C90" s="14">
        <v>12326</v>
      </c>
      <c r="D90" s="38">
        <v>152000</v>
      </c>
      <c r="E90" s="14">
        <v>92163.81</v>
      </c>
      <c r="F90" s="43">
        <f t="shared" si="4"/>
        <v>748</v>
      </c>
      <c r="G90" s="43">
        <f t="shared" si="5"/>
        <v>61</v>
      </c>
    </row>
    <row r="91" spans="1:7" s="3" customFormat="1" ht="14.55" customHeight="1" x14ac:dyDescent="0.3">
      <c r="A91" s="21" t="s">
        <v>136</v>
      </c>
      <c r="B91" s="22" t="s">
        <v>137</v>
      </c>
      <c r="C91" s="13">
        <f>SUM(C92:C93)</f>
        <v>659910.18999999994</v>
      </c>
      <c r="D91" s="37">
        <f>SUM(D92:D93)</f>
        <v>1438760</v>
      </c>
      <c r="E91" s="13">
        <f>SUM(E92:E93)</f>
        <v>678596.25</v>
      </c>
      <c r="F91" s="42">
        <f t="shared" si="4"/>
        <v>103</v>
      </c>
      <c r="G91" s="42">
        <f t="shared" si="5"/>
        <v>47</v>
      </c>
    </row>
    <row r="92" spans="1:7" s="3" customFormat="1" ht="13.8" x14ac:dyDescent="0.3">
      <c r="A92" s="23" t="s">
        <v>138</v>
      </c>
      <c r="B92" s="24" t="s">
        <v>139</v>
      </c>
      <c r="C92" s="14">
        <v>598098.68999999994</v>
      </c>
      <c r="D92" s="38">
        <v>1295230</v>
      </c>
      <c r="E92" s="14">
        <v>611525.77</v>
      </c>
      <c r="F92" s="43">
        <f t="shared" si="4"/>
        <v>102</v>
      </c>
      <c r="G92" s="43">
        <f t="shared" si="5"/>
        <v>47</v>
      </c>
    </row>
    <row r="93" spans="1:7" s="3" customFormat="1" ht="13.8" x14ac:dyDescent="0.3">
      <c r="A93" s="23" t="s">
        <v>140</v>
      </c>
      <c r="B93" s="24" t="s">
        <v>141</v>
      </c>
      <c r="C93" s="14">
        <v>61811.5</v>
      </c>
      <c r="D93" s="38">
        <v>143530</v>
      </c>
      <c r="E93" s="14">
        <v>67070.48</v>
      </c>
      <c r="F93" s="43">
        <f t="shared" si="4"/>
        <v>109</v>
      </c>
      <c r="G93" s="43">
        <f t="shared" si="5"/>
        <v>47</v>
      </c>
    </row>
    <row r="94" spans="1:7" s="3" customFormat="1" ht="14.55" customHeight="1" x14ac:dyDescent="0.3">
      <c r="A94" s="25" t="s">
        <v>142</v>
      </c>
      <c r="B94" s="26" t="s">
        <v>143</v>
      </c>
      <c r="C94" s="12">
        <f>SUM(C95,C100,C107,C117,C119)</f>
        <v>6061580.3399999999</v>
      </c>
      <c r="D94" s="36">
        <f>SUM(D95,D100,D107,D117,D119)</f>
        <v>11271240</v>
      </c>
      <c r="E94" s="12">
        <f>SUM(E95,E100,E107,E117,E119)</f>
        <v>5201686.67</v>
      </c>
      <c r="F94" s="41">
        <f t="shared" si="4"/>
        <v>86</v>
      </c>
      <c r="G94" s="41">
        <f t="shared" si="5"/>
        <v>46</v>
      </c>
    </row>
    <row r="95" spans="1:7" s="3" customFormat="1" ht="14.55" customHeight="1" x14ac:dyDescent="0.3">
      <c r="A95" s="21" t="s">
        <v>144</v>
      </c>
      <c r="B95" s="22" t="s">
        <v>145</v>
      </c>
      <c r="C95" s="13">
        <f>SUM(C96:C99)</f>
        <v>170362.03</v>
      </c>
      <c r="D95" s="37">
        <f>SUM(D96:D99)</f>
        <v>349100</v>
      </c>
      <c r="E95" s="13">
        <f>SUM(E96:E99)</f>
        <v>213219.71000000002</v>
      </c>
      <c r="F95" s="42">
        <f t="shared" si="4"/>
        <v>125</v>
      </c>
      <c r="G95" s="42">
        <f t="shared" si="5"/>
        <v>61</v>
      </c>
    </row>
    <row r="96" spans="1:7" s="3" customFormat="1" ht="13.8" x14ac:dyDescent="0.3">
      <c r="A96" s="23" t="s">
        <v>146</v>
      </c>
      <c r="B96" s="24" t="s">
        <v>147</v>
      </c>
      <c r="C96" s="14">
        <v>20322.349999999999</v>
      </c>
      <c r="D96" s="38">
        <v>32000</v>
      </c>
      <c r="E96" s="14">
        <v>23984.2</v>
      </c>
      <c r="F96" s="43">
        <f t="shared" si="4"/>
        <v>118</v>
      </c>
      <c r="G96" s="43">
        <f t="shared" si="5"/>
        <v>75</v>
      </c>
    </row>
    <row r="97" spans="1:7" s="3" customFormat="1" ht="13.8" x14ac:dyDescent="0.3">
      <c r="A97" s="23" t="s">
        <v>148</v>
      </c>
      <c r="B97" s="24" t="s">
        <v>149</v>
      </c>
      <c r="C97" s="14">
        <v>128845.39</v>
      </c>
      <c r="D97" s="38">
        <v>285600</v>
      </c>
      <c r="E97" s="14">
        <v>142603.23000000001</v>
      </c>
      <c r="F97" s="43">
        <f t="shared" si="4"/>
        <v>111</v>
      </c>
      <c r="G97" s="43">
        <f t="shared" si="5"/>
        <v>50</v>
      </c>
    </row>
    <row r="98" spans="1:7" s="3" customFormat="1" ht="13.8" x14ac:dyDescent="0.3">
      <c r="A98" s="23" t="s">
        <v>150</v>
      </c>
      <c r="B98" s="24" t="s">
        <v>151</v>
      </c>
      <c r="C98" s="14">
        <v>18554.29</v>
      </c>
      <c r="D98" s="38">
        <v>28500</v>
      </c>
      <c r="E98" s="14">
        <v>43762.28</v>
      </c>
      <c r="F98" s="43">
        <f t="shared" si="4"/>
        <v>236</v>
      </c>
      <c r="G98" s="43">
        <f t="shared" si="5"/>
        <v>154</v>
      </c>
    </row>
    <row r="99" spans="1:7" s="3" customFormat="1" ht="13.8" x14ac:dyDescent="0.3">
      <c r="A99" s="23" t="s">
        <v>152</v>
      </c>
      <c r="B99" s="24" t="s">
        <v>153</v>
      </c>
      <c r="C99" s="14">
        <v>2640</v>
      </c>
      <c r="D99" s="38">
        <v>3000</v>
      </c>
      <c r="E99" s="14">
        <v>2870</v>
      </c>
      <c r="F99" s="43">
        <f t="shared" si="4"/>
        <v>109</v>
      </c>
      <c r="G99" s="43">
        <f t="shared" si="5"/>
        <v>96</v>
      </c>
    </row>
    <row r="100" spans="1:7" s="3" customFormat="1" ht="14.55" customHeight="1" x14ac:dyDescent="0.3">
      <c r="A100" s="21" t="s">
        <v>154</v>
      </c>
      <c r="B100" s="22" t="s">
        <v>155</v>
      </c>
      <c r="C100" s="13">
        <f>SUM(C101:C106)</f>
        <v>1058850.8999999999</v>
      </c>
      <c r="D100" s="37">
        <f>SUM(D101:D106)</f>
        <v>1916840</v>
      </c>
      <c r="E100" s="13">
        <f>SUM(E101:E106)</f>
        <v>984070.02</v>
      </c>
      <c r="F100" s="42">
        <f t="shared" si="4"/>
        <v>93</v>
      </c>
      <c r="G100" s="42">
        <f t="shared" si="5"/>
        <v>51</v>
      </c>
    </row>
    <row r="101" spans="1:7" s="3" customFormat="1" ht="13.8" x14ac:dyDescent="0.3">
      <c r="A101" s="23" t="s">
        <v>156</v>
      </c>
      <c r="B101" s="24" t="s">
        <v>157</v>
      </c>
      <c r="C101" s="14">
        <v>151126.10999999999</v>
      </c>
      <c r="D101" s="38">
        <v>268140</v>
      </c>
      <c r="E101" s="14">
        <v>116952.58</v>
      </c>
      <c r="F101" s="43">
        <f t="shared" si="4"/>
        <v>77</v>
      </c>
      <c r="G101" s="43">
        <f t="shared" si="5"/>
        <v>44</v>
      </c>
    </row>
    <row r="102" spans="1:7" s="3" customFormat="1" ht="13.8" x14ac:dyDescent="0.3">
      <c r="A102" s="23" t="s">
        <v>158</v>
      </c>
      <c r="B102" s="24" t="s">
        <v>159</v>
      </c>
      <c r="C102" s="14">
        <v>303360.92</v>
      </c>
      <c r="D102" s="38">
        <v>545000</v>
      </c>
      <c r="E102" s="14">
        <v>253346.11</v>
      </c>
      <c r="F102" s="43">
        <f t="shared" si="4"/>
        <v>84</v>
      </c>
      <c r="G102" s="43">
        <f t="shared" si="5"/>
        <v>46</v>
      </c>
    </row>
    <row r="103" spans="1:7" s="3" customFormat="1" ht="13.8" x14ac:dyDescent="0.3">
      <c r="A103" s="23" t="s">
        <v>160</v>
      </c>
      <c r="B103" s="24" t="s">
        <v>161</v>
      </c>
      <c r="C103" s="14">
        <v>560102.59</v>
      </c>
      <c r="D103" s="38">
        <v>1048000</v>
      </c>
      <c r="E103" s="14">
        <v>583332.81999999995</v>
      </c>
      <c r="F103" s="43">
        <f t="shared" si="4"/>
        <v>104</v>
      </c>
      <c r="G103" s="43">
        <f t="shared" si="5"/>
        <v>56</v>
      </c>
    </row>
    <row r="104" spans="1:7" s="3" customFormat="1" ht="13.8" x14ac:dyDescent="0.3">
      <c r="A104" s="23" t="s">
        <v>162</v>
      </c>
      <c r="B104" s="24" t="s">
        <v>163</v>
      </c>
      <c r="C104" s="14">
        <v>8168.11</v>
      </c>
      <c r="D104" s="38">
        <v>12000</v>
      </c>
      <c r="E104" s="14">
        <v>10051.56</v>
      </c>
      <c r="F104" s="43">
        <f t="shared" si="4"/>
        <v>123</v>
      </c>
      <c r="G104" s="43">
        <f t="shared" si="5"/>
        <v>84</v>
      </c>
    </row>
    <row r="105" spans="1:7" s="3" customFormat="1" ht="13.8" x14ac:dyDescent="0.3">
      <c r="A105" s="23" t="s">
        <v>164</v>
      </c>
      <c r="B105" s="24" t="s">
        <v>165</v>
      </c>
      <c r="C105" s="14">
        <v>31015.5</v>
      </c>
      <c r="D105" s="38">
        <v>27000</v>
      </c>
      <c r="E105" s="14">
        <v>8905.57</v>
      </c>
      <c r="F105" s="43">
        <f t="shared" si="4"/>
        <v>29</v>
      </c>
      <c r="G105" s="43">
        <f t="shared" si="5"/>
        <v>33</v>
      </c>
    </row>
    <row r="106" spans="1:7" s="3" customFormat="1" ht="13.8" x14ac:dyDescent="0.3">
      <c r="A106" s="23" t="s">
        <v>166</v>
      </c>
      <c r="B106" s="24" t="s">
        <v>167</v>
      </c>
      <c r="C106" s="14">
        <v>5077.67</v>
      </c>
      <c r="D106" s="38">
        <v>16700</v>
      </c>
      <c r="E106" s="14">
        <v>11481.38</v>
      </c>
      <c r="F106" s="43">
        <f t="shared" si="4"/>
        <v>226</v>
      </c>
      <c r="G106" s="43">
        <f t="shared" si="5"/>
        <v>69</v>
      </c>
    </row>
    <row r="107" spans="1:7" s="3" customFormat="1" ht="14.55" customHeight="1" x14ac:dyDescent="0.3">
      <c r="A107" s="21" t="s">
        <v>168</v>
      </c>
      <c r="B107" s="22" t="s">
        <v>169</v>
      </c>
      <c r="C107" s="13">
        <f>SUM(C108:C116)</f>
        <v>3852916.9899999998</v>
      </c>
      <c r="D107" s="37">
        <f>SUM(D108:D116)</f>
        <v>7472200</v>
      </c>
      <c r="E107" s="13">
        <f>SUM(E108:E116)</f>
        <v>3267765.84</v>
      </c>
      <c r="F107" s="42">
        <f t="shared" si="4"/>
        <v>85</v>
      </c>
      <c r="G107" s="42">
        <f t="shared" si="5"/>
        <v>44</v>
      </c>
    </row>
    <row r="108" spans="1:7" s="3" customFormat="1" ht="13.8" x14ac:dyDescent="0.3">
      <c r="A108" s="23" t="s">
        <v>170</v>
      </c>
      <c r="B108" s="24" t="s">
        <v>171</v>
      </c>
      <c r="C108" s="14">
        <v>187415.17</v>
      </c>
      <c r="D108" s="38">
        <v>343000</v>
      </c>
      <c r="E108" s="14">
        <v>156507.10999999999</v>
      </c>
      <c r="F108" s="43">
        <f t="shared" si="4"/>
        <v>84</v>
      </c>
      <c r="G108" s="43">
        <f t="shared" si="5"/>
        <v>46</v>
      </c>
    </row>
    <row r="109" spans="1:7" s="3" customFormat="1" ht="13.8" x14ac:dyDescent="0.3">
      <c r="A109" s="23" t="s">
        <v>172</v>
      </c>
      <c r="B109" s="24" t="s">
        <v>173</v>
      </c>
      <c r="C109" s="14">
        <v>1659597.45</v>
      </c>
      <c r="D109" s="38">
        <v>3232000</v>
      </c>
      <c r="E109" s="14">
        <v>1540413.17</v>
      </c>
      <c r="F109" s="43">
        <f t="shared" si="4"/>
        <v>93</v>
      </c>
      <c r="G109" s="43">
        <f t="shared" si="5"/>
        <v>48</v>
      </c>
    </row>
    <row r="110" spans="1:7" s="3" customFormat="1" ht="13.8" x14ac:dyDescent="0.3">
      <c r="A110" s="23" t="s">
        <v>174</v>
      </c>
      <c r="B110" s="24" t="s">
        <v>175</v>
      </c>
      <c r="C110" s="14">
        <v>147490</v>
      </c>
      <c r="D110" s="38">
        <v>108500</v>
      </c>
      <c r="E110" s="14">
        <v>55722.5</v>
      </c>
      <c r="F110" s="43">
        <f t="shared" si="4"/>
        <v>38</v>
      </c>
      <c r="G110" s="43">
        <f t="shared" si="5"/>
        <v>51</v>
      </c>
    </row>
    <row r="111" spans="1:7" s="3" customFormat="1" ht="13.8" x14ac:dyDescent="0.3">
      <c r="A111" s="23" t="s">
        <v>176</v>
      </c>
      <c r="B111" s="24" t="s">
        <v>177</v>
      </c>
      <c r="C111" s="14">
        <v>730489.82</v>
      </c>
      <c r="D111" s="38">
        <v>1240200</v>
      </c>
      <c r="E111" s="14">
        <v>522306.36</v>
      </c>
      <c r="F111" s="43">
        <f t="shared" si="4"/>
        <v>72</v>
      </c>
      <c r="G111" s="43">
        <f t="shared" si="5"/>
        <v>42</v>
      </c>
    </row>
    <row r="112" spans="1:7" s="3" customFormat="1" ht="13.8" x14ac:dyDescent="0.3">
      <c r="A112" s="23" t="s">
        <v>178</v>
      </c>
      <c r="B112" s="24" t="s">
        <v>179</v>
      </c>
      <c r="C112" s="14">
        <v>106592.4</v>
      </c>
      <c r="D112" s="38">
        <v>196500</v>
      </c>
      <c r="E112" s="14">
        <v>95921.16</v>
      </c>
      <c r="F112" s="43">
        <f t="shared" si="4"/>
        <v>90</v>
      </c>
      <c r="G112" s="43">
        <f t="shared" si="5"/>
        <v>49</v>
      </c>
    </row>
    <row r="113" spans="1:7" s="3" customFormat="1" ht="13.8" x14ac:dyDescent="0.3">
      <c r="A113" s="23" t="s">
        <v>180</v>
      </c>
      <c r="B113" s="24" t="s">
        <v>181</v>
      </c>
      <c r="C113" s="14">
        <v>110406.94</v>
      </c>
      <c r="D113" s="38">
        <v>206000</v>
      </c>
      <c r="E113" s="14">
        <v>122800.8</v>
      </c>
      <c r="F113" s="43">
        <f t="shared" si="4"/>
        <v>111</v>
      </c>
      <c r="G113" s="43">
        <f t="shared" si="5"/>
        <v>60</v>
      </c>
    </row>
    <row r="114" spans="1:7" s="3" customFormat="1" ht="13.8" x14ac:dyDescent="0.3">
      <c r="A114" s="23" t="s">
        <v>182</v>
      </c>
      <c r="B114" s="24" t="s">
        <v>183</v>
      </c>
      <c r="C114" s="14">
        <v>397142.48</v>
      </c>
      <c r="D114" s="38">
        <v>1530000</v>
      </c>
      <c r="E114" s="14">
        <v>339908.24</v>
      </c>
      <c r="F114" s="43">
        <f t="shared" si="4"/>
        <v>86</v>
      </c>
      <c r="G114" s="43">
        <f t="shared" si="5"/>
        <v>22</v>
      </c>
    </row>
    <row r="115" spans="1:7" s="3" customFormat="1" ht="13.8" x14ac:dyDescent="0.3">
      <c r="A115" s="23" t="s">
        <v>184</v>
      </c>
      <c r="B115" s="24" t="s">
        <v>185</v>
      </c>
      <c r="C115" s="14">
        <v>145320.6</v>
      </c>
      <c r="D115" s="38">
        <v>258000</v>
      </c>
      <c r="E115" s="14">
        <v>117718.32</v>
      </c>
      <c r="F115" s="43">
        <f t="shared" si="4"/>
        <v>81</v>
      </c>
      <c r="G115" s="43">
        <f t="shared" si="5"/>
        <v>46</v>
      </c>
    </row>
    <row r="116" spans="1:7" s="3" customFormat="1" ht="13.8" x14ac:dyDescent="0.3">
      <c r="A116" s="23" t="s">
        <v>186</v>
      </c>
      <c r="B116" s="24" t="s">
        <v>187</v>
      </c>
      <c r="C116" s="14">
        <v>368462.13</v>
      </c>
      <c r="D116" s="38">
        <v>358000</v>
      </c>
      <c r="E116" s="14">
        <v>316468.18</v>
      </c>
      <c r="F116" s="43">
        <f t="shared" si="4"/>
        <v>86</v>
      </c>
      <c r="G116" s="43">
        <f t="shared" si="5"/>
        <v>88</v>
      </c>
    </row>
    <row r="117" spans="1:7" s="3" customFormat="1" ht="13.8" x14ac:dyDescent="0.3">
      <c r="A117" s="21" t="s">
        <v>188</v>
      </c>
      <c r="B117" s="22" t="s">
        <v>189</v>
      </c>
      <c r="C117" s="13">
        <f>SUM(C118:C118)</f>
        <v>16495.36</v>
      </c>
      <c r="D117" s="37">
        <f>SUM(D118:D118)</f>
        <v>85000</v>
      </c>
      <c r="E117" s="13">
        <f>SUM(E118:E118)</f>
        <v>15991.46</v>
      </c>
      <c r="F117" s="42">
        <f t="shared" si="4"/>
        <v>97</v>
      </c>
      <c r="G117" s="42">
        <f t="shared" si="5"/>
        <v>19</v>
      </c>
    </row>
    <row r="118" spans="1:7" s="3" customFormat="1" ht="13.8" x14ac:dyDescent="0.3">
      <c r="A118" s="23" t="s">
        <v>190</v>
      </c>
      <c r="B118" s="24" t="s">
        <v>189</v>
      </c>
      <c r="C118" s="14">
        <v>16495.36</v>
      </c>
      <c r="D118" s="38">
        <v>85000</v>
      </c>
      <c r="E118" s="14">
        <v>15991.46</v>
      </c>
      <c r="F118" s="43">
        <f t="shared" si="4"/>
        <v>97</v>
      </c>
      <c r="G118" s="43">
        <f t="shared" si="5"/>
        <v>19</v>
      </c>
    </row>
    <row r="119" spans="1:7" s="3" customFormat="1" ht="13.8" x14ac:dyDescent="0.3">
      <c r="A119" s="21" t="s">
        <v>191</v>
      </c>
      <c r="B119" s="22" t="s">
        <v>192</v>
      </c>
      <c r="C119" s="13">
        <f>SUM(C120:C126)</f>
        <v>962955.06</v>
      </c>
      <c r="D119" s="37">
        <f>SUM(D120:D126)</f>
        <v>1448100</v>
      </c>
      <c r="E119" s="13">
        <f>SUM(E120:E126)</f>
        <v>720639.64</v>
      </c>
      <c r="F119" s="42">
        <f t="shared" ref="F119:F150" si="6">IF(C119&lt;&gt;0,ROUND(100*(E119/C119),0),"")</f>
        <v>75</v>
      </c>
      <c r="G119" s="42">
        <f t="shared" ref="G119:G150" si="7">IF(D119&lt;&gt;0,ROUND(100*(E119/D119),0),"")</f>
        <v>50</v>
      </c>
    </row>
    <row r="120" spans="1:7" s="3" customFormat="1" ht="13.8" x14ac:dyDescent="0.3">
      <c r="A120" s="23" t="s">
        <v>193</v>
      </c>
      <c r="B120" s="24" t="s">
        <v>194</v>
      </c>
      <c r="C120" s="14">
        <v>627072.54</v>
      </c>
      <c r="D120" s="38">
        <v>983500</v>
      </c>
      <c r="E120" s="14">
        <v>417709.98</v>
      </c>
      <c r="F120" s="43">
        <f t="shared" si="6"/>
        <v>67</v>
      </c>
      <c r="G120" s="43">
        <f t="shared" si="7"/>
        <v>42</v>
      </c>
    </row>
    <row r="121" spans="1:7" s="3" customFormat="1" ht="13.8" x14ac:dyDescent="0.3">
      <c r="A121" s="23" t="s">
        <v>195</v>
      </c>
      <c r="B121" s="24" t="s">
        <v>196</v>
      </c>
      <c r="C121" s="14">
        <v>147319.1</v>
      </c>
      <c r="D121" s="38">
        <v>299500</v>
      </c>
      <c r="E121" s="14">
        <v>130068.74</v>
      </c>
      <c r="F121" s="43">
        <f t="shared" si="6"/>
        <v>88</v>
      </c>
      <c r="G121" s="43">
        <f t="shared" si="7"/>
        <v>43</v>
      </c>
    </row>
    <row r="122" spans="1:7" s="3" customFormat="1" ht="13.8" x14ac:dyDescent="0.3">
      <c r="A122" s="23" t="s">
        <v>197</v>
      </c>
      <c r="B122" s="24" t="s">
        <v>198</v>
      </c>
      <c r="C122" s="14">
        <v>59129.69</v>
      </c>
      <c r="D122" s="38">
        <v>30000</v>
      </c>
      <c r="E122" s="14">
        <v>27173.43</v>
      </c>
      <c r="F122" s="43">
        <f t="shared" si="6"/>
        <v>46</v>
      </c>
      <c r="G122" s="43">
        <f t="shared" si="7"/>
        <v>91</v>
      </c>
    </row>
    <row r="123" spans="1:7" s="3" customFormat="1" ht="13.8" x14ac:dyDescent="0.3">
      <c r="A123" s="23" t="s">
        <v>199</v>
      </c>
      <c r="B123" s="24" t="s">
        <v>200</v>
      </c>
      <c r="C123" s="14">
        <v>19123.36</v>
      </c>
      <c r="D123" s="38">
        <v>38000</v>
      </c>
      <c r="E123" s="14">
        <v>32873.54</v>
      </c>
      <c r="F123" s="43">
        <f t="shared" si="6"/>
        <v>172</v>
      </c>
      <c r="G123" s="43">
        <f t="shared" si="7"/>
        <v>87</v>
      </c>
    </row>
    <row r="124" spans="1:7" s="3" customFormat="1" ht="13.8" x14ac:dyDescent="0.3">
      <c r="A124" s="23" t="s">
        <v>201</v>
      </c>
      <c r="B124" s="24" t="s">
        <v>202</v>
      </c>
      <c r="C124" s="14">
        <v>34605.870000000003</v>
      </c>
      <c r="D124" s="38">
        <v>51300</v>
      </c>
      <c r="E124" s="14">
        <v>36551.949999999997</v>
      </c>
      <c r="F124" s="43">
        <f t="shared" si="6"/>
        <v>106</v>
      </c>
      <c r="G124" s="43">
        <f t="shared" si="7"/>
        <v>71</v>
      </c>
    </row>
    <row r="125" spans="1:7" s="3" customFormat="1" ht="13.8" x14ac:dyDescent="0.3">
      <c r="A125" s="23" t="s">
        <v>203</v>
      </c>
      <c r="B125" s="24" t="s">
        <v>204</v>
      </c>
      <c r="C125" s="14">
        <v>13739.9</v>
      </c>
      <c r="D125" s="38">
        <v>15000</v>
      </c>
      <c r="E125" s="14">
        <v>0</v>
      </c>
      <c r="F125" s="43">
        <f t="shared" si="6"/>
        <v>0</v>
      </c>
      <c r="G125" s="43">
        <f t="shared" si="7"/>
        <v>0</v>
      </c>
    </row>
    <row r="126" spans="1:7" s="3" customFormat="1" ht="13.8" x14ac:dyDescent="0.3">
      <c r="A126" s="23" t="s">
        <v>205</v>
      </c>
      <c r="B126" s="24" t="s">
        <v>192</v>
      </c>
      <c r="C126" s="14">
        <v>61964.6</v>
      </c>
      <c r="D126" s="38">
        <v>30800</v>
      </c>
      <c r="E126" s="14">
        <v>76262</v>
      </c>
      <c r="F126" s="43">
        <f t="shared" si="6"/>
        <v>123</v>
      </c>
      <c r="G126" s="43">
        <f t="shared" si="7"/>
        <v>248</v>
      </c>
    </row>
    <row r="127" spans="1:7" s="3" customFormat="1" ht="13.8" x14ac:dyDescent="0.3">
      <c r="A127" s="25" t="s">
        <v>206</v>
      </c>
      <c r="B127" s="26" t="s">
        <v>207</v>
      </c>
      <c r="C127" s="12">
        <f>SUM(C128,C130)</f>
        <v>303667.04000000004</v>
      </c>
      <c r="D127" s="36">
        <f>SUM(D128,D130)</f>
        <v>572500</v>
      </c>
      <c r="E127" s="12">
        <f>SUM(E128,E130)</f>
        <v>250868.54</v>
      </c>
      <c r="F127" s="41">
        <f t="shared" si="6"/>
        <v>83</v>
      </c>
      <c r="G127" s="41">
        <f t="shared" si="7"/>
        <v>44</v>
      </c>
    </row>
    <row r="128" spans="1:7" s="3" customFormat="1" ht="13.8" x14ac:dyDescent="0.3">
      <c r="A128" s="21" t="s">
        <v>208</v>
      </c>
      <c r="B128" s="22" t="s">
        <v>209</v>
      </c>
      <c r="C128" s="13">
        <f>SUM(C129:C129)</f>
        <v>274754.84000000003</v>
      </c>
      <c r="D128" s="37">
        <f>SUM(D129:D129)</f>
        <v>497000</v>
      </c>
      <c r="E128" s="13">
        <f>SUM(E129:E129)</f>
        <v>227148.28</v>
      </c>
      <c r="F128" s="42">
        <f t="shared" si="6"/>
        <v>83</v>
      </c>
      <c r="G128" s="42">
        <f t="shared" si="7"/>
        <v>46</v>
      </c>
    </row>
    <row r="129" spans="1:7" s="3" customFormat="1" ht="27.6" x14ac:dyDescent="0.3">
      <c r="A129" s="23" t="s">
        <v>210</v>
      </c>
      <c r="B129" s="29" t="s">
        <v>342</v>
      </c>
      <c r="C129" s="14">
        <v>274754.84000000003</v>
      </c>
      <c r="D129" s="38">
        <v>497000</v>
      </c>
      <c r="E129" s="14">
        <v>227148.28</v>
      </c>
      <c r="F129" s="43">
        <f t="shared" si="6"/>
        <v>83</v>
      </c>
      <c r="G129" s="43">
        <f t="shared" si="7"/>
        <v>46</v>
      </c>
    </row>
    <row r="130" spans="1:7" s="3" customFormat="1" ht="13.8" x14ac:dyDescent="0.3">
      <c r="A130" s="21" t="s">
        <v>211</v>
      </c>
      <c r="B130" s="22" t="s">
        <v>212</v>
      </c>
      <c r="C130" s="13">
        <f>SUM(C131:C133)</f>
        <v>28912.199999999997</v>
      </c>
      <c r="D130" s="37">
        <f>SUM(D131:D133)</f>
        <v>75500</v>
      </c>
      <c r="E130" s="13">
        <f>SUM(E131:E133)</f>
        <v>23720.26</v>
      </c>
      <c r="F130" s="42">
        <f t="shared" si="6"/>
        <v>82</v>
      </c>
      <c r="G130" s="42">
        <f t="shared" si="7"/>
        <v>31</v>
      </c>
    </row>
    <row r="131" spans="1:7" s="3" customFormat="1" ht="13.8" x14ac:dyDescent="0.3">
      <c r="A131" s="23" t="s">
        <v>213</v>
      </c>
      <c r="B131" s="24" t="s">
        <v>214</v>
      </c>
      <c r="C131" s="14">
        <v>23547.98</v>
      </c>
      <c r="D131" s="38">
        <v>58000</v>
      </c>
      <c r="E131" s="14">
        <v>12952.41</v>
      </c>
      <c r="F131" s="43">
        <f t="shared" si="6"/>
        <v>55</v>
      </c>
      <c r="G131" s="43">
        <f t="shared" si="7"/>
        <v>22</v>
      </c>
    </row>
    <row r="132" spans="1:7" s="3" customFormat="1" ht="13.8" x14ac:dyDescent="0.3">
      <c r="A132" s="23" t="s">
        <v>215</v>
      </c>
      <c r="B132" s="24" t="s">
        <v>216</v>
      </c>
      <c r="C132" s="14">
        <v>812.17</v>
      </c>
      <c r="D132" s="38">
        <v>7500</v>
      </c>
      <c r="E132" s="14">
        <v>5356.48</v>
      </c>
      <c r="F132" s="43">
        <f t="shared" si="6"/>
        <v>660</v>
      </c>
      <c r="G132" s="43">
        <f t="shared" si="7"/>
        <v>71</v>
      </c>
    </row>
    <row r="133" spans="1:7" s="3" customFormat="1" ht="13.8" x14ac:dyDescent="0.3">
      <c r="A133" s="23" t="s">
        <v>217</v>
      </c>
      <c r="B133" s="24" t="s">
        <v>218</v>
      </c>
      <c r="C133" s="14">
        <v>4552.05</v>
      </c>
      <c r="D133" s="38">
        <v>10000</v>
      </c>
      <c r="E133" s="14">
        <v>5411.37</v>
      </c>
      <c r="F133" s="43">
        <f t="shared" si="6"/>
        <v>119</v>
      </c>
      <c r="G133" s="43">
        <f t="shared" si="7"/>
        <v>54</v>
      </c>
    </row>
    <row r="134" spans="1:7" s="3" customFormat="1" ht="13.8" x14ac:dyDescent="0.3">
      <c r="A134" s="25" t="s">
        <v>219</v>
      </c>
      <c r="B134" s="26" t="s">
        <v>220</v>
      </c>
      <c r="C134" s="12">
        <f>SUM(C135,C137)</f>
        <v>1300295.25</v>
      </c>
      <c r="D134" s="36">
        <f>SUM(D135,D137)</f>
        <v>2506500</v>
      </c>
      <c r="E134" s="12">
        <f>SUM(E135,E137)</f>
        <v>1423005.58</v>
      </c>
      <c r="F134" s="41">
        <f t="shared" si="6"/>
        <v>109</v>
      </c>
      <c r="G134" s="41">
        <f t="shared" si="7"/>
        <v>57</v>
      </c>
    </row>
    <row r="135" spans="1:7" s="3" customFormat="1" ht="13.8" x14ac:dyDescent="0.3">
      <c r="A135" s="21" t="s">
        <v>221</v>
      </c>
      <c r="B135" s="22" t="s">
        <v>222</v>
      </c>
      <c r="C135" s="13">
        <f>SUM(C136:C136)</f>
        <v>1137498</v>
      </c>
      <c r="D135" s="37">
        <f>SUM(D136:D136)</f>
        <v>2360000</v>
      </c>
      <c r="E135" s="13">
        <f>SUM(E136:E136)</f>
        <v>1335773</v>
      </c>
      <c r="F135" s="42">
        <f t="shared" si="6"/>
        <v>117</v>
      </c>
      <c r="G135" s="42">
        <f t="shared" si="7"/>
        <v>57</v>
      </c>
    </row>
    <row r="136" spans="1:7" s="3" customFormat="1" ht="13.8" x14ac:dyDescent="0.3">
      <c r="A136" s="23" t="s">
        <v>223</v>
      </c>
      <c r="B136" s="24" t="s">
        <v>222</v>
      </c>
      <c r="C136" s="14">
        <v>1137498</v>
      </c>
      <c r="D136" s="38">
        <v>2360000</v>
      </c>
      <c r="E136" s="14">
        <v>1335773</v>
      </c>
      <c r="F136" s="43">
        <f t="shared" si="6"/>
        <v>117</v>
      </c>
      <c r="G136" s="43">
        <f t="shared" si="7"/>
        <v>57</v>
      </c>
    </row>
    <row r="137" spans="1:7" s="3" customFormat="1" ht="13.8" x14ac:dyDescent="0.3">
      <c r="A137" s="21" t="s">
        <v>224</v>
      </c>
      <c r="B137" s="22" t="s">
        <v>335</v>
      </c>
      <c r="C137" s="13">
        <f>SUM(C138:C139)</f>
        <v>162797.25</v>
      </c>
      <c r="D137" s="37">
        <f>SUM(D138:D139)</f>
        <v>146500</v>
      </c>
      <c r="E137" s="13">
        <f>SUM(E138:E139)</f>
        <v>87232.58</v>
      </c>
      <c r="F137" s="42">
        <f t="shared" si="6"/>
        <v>54</v>
      </c>
      <c r="G137" s="42">
        <f t="shared" si="7"/>
        <v>60</v>
      </c>
    </row>
    <row r="138" spans="1:7" s="3" customFormat="1" ht="13.8" x14ac:dyDescent="0.3">
      <c r="A138" s="23" t="s">
        <v>225</v>
      </c>
      <c r="B138" s="24" t="s">
        <v>226</v>
      </c>
      <c r="C138" s="14">
        <v>112806.15</v>
      </c>
      <c r="D138" s="38">
        <v>146500</v>
      </c>
      <c r="E138" s="14">
        <v>87232.58</v>
      </c>
      <c r="F138" s="43">
        <f t="shared" si="6"/>
        <v>77</v>
      </c>
      <c r="G138" s="43">
        <f t="shared" si="7"/>
        <v>60</v>
      </c>
    </row>
    <row r="139" spans="1:7" s="3" customFormat="1" ht="13.8" x14ac:dyDescent="0.3">
      <c r="A139" s="23" t="s">
        <v>227</v>
      </c>
      <c r="B139" s="24" t="s">
        <v>228</v>
      </c>
      <c r="C139" s="14">
        <v>49991.1</v>
      </c>
      <c r="D139" s="38">
        <v>0</v>
      </c>
      <c r="E139" s="14">
        <v>0</v>
      </c>
      <c r="F139" s="43">
        <f t="shared" si="6"/>
        <v>0</v>
      </c>
      <c r="G139" s="43" t="str">
        <f t="shared" si="7"/>
        <v/>
      </c>
    </row>
    <row r="140" spans="1:7" s="3" customFormat="1" ht="13.8" x14ac:dyDescent="0.3">
      <c r="A140" s="25" t="s">
        <v>229</v>
      </c>
      <c r="B140" s="26" t="s">
        <v>230</v>
      </c>
      <c r="C140" s="12">
        <f>SUM(C141)</f>
        <v>116324.29</v>
      </c>
      <c r="D140" s="36">
        <f>SUM(D141)</f>
        <v>132000</v>
      </c>
      <c r="E140" s="12">
        <f>SUM(E141)</f>
        <v>55917.48</v>
      </c>
      <c r="F140" s="41">
        <f t="shared" si="6"/>
        <v>48</v>
      </c>
      <c r="G140" s="41">
        <f t="shared" si="7"/>
        <v>42</v>
      </c>
    </row>
    <row r="141" spans="1:7" s="3" customFormat="1" ht="13.8" x14ac:dyDescent="0.3">
      <c r="A141" s="21" t="s">
        <v>231</v>
      </c>
      <c r="B141" s="22" t="s">
        <v>232</v>
      </c>
      <c r="C141" s="13">
        <f>SUM(C142:C142)</f>
        <v>116324.29</v>
      </c>
      <c r="D141" s="37">
        <f>SUM(D142:D142)</f>
        <v>132000</v>
      </c>
      <c r="E141" s="13">
        <f>SUM(E142:E142)</f>
        <v>55917.48</v>
      </c>
      <c r="F141" s="42">
        <f t="shared" si="6"/>
        <v>48</v>
      </c>
      <c r="G141" s="42">
        <f t="shared" si="7"/>
        <v>42</v>
      </c>
    </row>
    <row r="142" spans="1:7" s="3" customFormat="1" ht="13.8" x14ac:dyDescent="0.3">
      <c r="A142" s="23" t="s">
        <v>233</v>
      </c>
      <c r="B142" s="24" t="s">
        <v>234</v>
      </c>
      <c r="C142" s="14">
        <v>116324.29</v>
      </c>
      <c r="D142" s="38">
        <v>132000</v>
      </c>
      <c r="E142" s="14">
        <v>55917.48</v>
      </c>
      <c r="F142" s="43">
        <f t="shared" si="6"/>
        <v>48</v>
      </c>
      <c r="G142" s="43">
        <f t="shared" si="7"/>
        <v>42</v>
      </c>
    </row>
    <row r="143" spans="1:7" s="3" customFormat="1" ht="13.8" x14ac:dyDescent="0.3">
      <c r="A143" s="25" t="s">
        <v>235</v>
      </c>
      <c r="B143" s="26" t="s">
        <v>236</v>
      </c>
      <c r="C143" s="12">
        <f>SUM(C144)</f>
        <v>5590384.3799999999</v>
      </c>
      <c r="D143" s="36">
        <f>SUM(D144)</f>
        <v>11250000</v>
      </c>
      <c r="E143" s="12">
        <f>SUM(E144)</f>
        <v>5600862.79</v>
      </c>
      <c r="F143" s="41">
        <f t="shared" si="6"/>
        <v>100</v>
      </c>
      <c r="G143" s="41">
        <f t="shared" si="7"/>
        <v>50</v>
      </c>
    </row>
    <row r="144" spans="1:7" s="3" customFormat="1" ht="13.8" x14ac:dyDescent="0.3">
      <c r="A144" s="21" t="s">
        <v>237</v>
      </c>
      <c r="B144" s="22" t="s">
        <v>238</v>
      </c>
      <c r="C144" s="13">
        <f>SUM(C145:C146)</f>
        <v>5590384.3799999999</v>
      </c>
      <c r="D144" s="37">
        <f>SUM(D145:D146)</f>
        <v>11250000</v>
      </c>
      <c r="E144" s="13">
        <f>SUM(E145:E146)</f>
        <v>5600862.79</v>
      </c>
      <c r="F144" s="42">
        <f t="shared" si="6"/>
        <v>100</v>
      </c>
      <c r="G144" s="42">
        <f t="shared" si="7"/>
        <v>50</v>
      </c>
    </row>
    <row r="145" spans="1:7" s="3" customFormat="1" ht="13.8" x14ac:dyDescent="0.3">
      <c r="A145" s="23" t="s">
        <v>239</v>
      </c>
      <c r="B145" s="24" t="s">
        <v>240</v>
      </c>
      <c r="C145" s="14">
        <v>337100</v>
      </c>
      <c r="D145" s="38">
        <v>740000</v>
      </c>
      <c r="E145" s="14">
        <v>375429.9</v>
      </c>
      <c r="F145" s="43">
        <f t="shared" si="6"/>
        <v>111</v>
      </c>
      <c r="G145" s="43">
        <f t="shared" si="7"/>
        <v>51</v>
      </c>
    </row>
    <row r="146" spans="1:7" s="3" customFormat="1" ht="13.8" x14ac:dyDescent="0.3">
      <c r="A146" s="23" t="s">
        <v>241</v>
      </c>
      <c r="B146" s="24" t="s">
        <v>242</v>
      </c>
      <c r="C146" s="14">
        <v>5253284.38</v>
      </c>
      <c r="D146" s="38">
        <v>10510000</v>
      </c>
      <c r="E146" s="14">
        <v>5225432.8899999997</v>
      </c>
      <c r="F146" s="43">
        <f t="shared" si="6"/>
        <v>99</v>
      </c>
      <c r="G146" s="43">
        <f t="shared" si="7"/>
        <v>50</v>
      </c>
    </row>
    <row r="147" spans="1:7" s="3" customFormat="1" ht="13.8" x14ac:dyDescent="0.3">
      <c r="A147" s="25" t="s">
        <v>243</v>
      </c>
      <c r="B147" s="26" t="s">
        <v>244</v>
      </c>
      <c r="C147" s="12">
        <f>SUM(C148,C150,C152,C154,C156)</f>
        <v>2319218.33</v>
      </c>
      <c r="D147" s="36">
        <f>SUM(D148,D150,D152,D154,D156)</f>
        <v>6700500</v>
      </c>
      <c r="E147" s="12">
        <f>SUM(E148,E150,E152,E154,E156)</f>
        <v>1733860.41</v>
      </c>
      <c r="F147" s="41">
        <f t="shared" si="6"/>
        <v>75</v>
      </c>
      <c r="G147" s="41">
        <f t="shared" si="7"/>
        <v>26</v>
      </c>
    </row>
    <row r="148" spans="1:7" s="3" customFormat="1" ht="13.8" x14ac:dyDescent="0.3">
      <c r="A148" s="21" t="s">
        <v>245</v>
      </c>
      <c r="B148" s="22" t="s">
        <v>100</v>
      </c>
      <c r="C148" s="13">
        <f>SUM(C149:C149)</f>
        <v>1256152.18</v>
      </c>
      <c r="D148" s="37">
        <f>SUM(D149:D149)</f>
        <v>2573500</v>
      </c>
      <c r="E148" s="13">
        <f>SUM(E149:E149)</f>
        <v>1148595.1499999999</v>
      </c>
      <c r="F148" s="42">
        <f t="shared" si="6"/>
        <v>91</v>
      </c>
      <c r="G148" s="42">
        <f t="shared" si="7"/>
        <v>45</v>
      </c>
    </row>
    <row r="149" spans="1:7" s="3" customFormat="1" ht="13.8" x14ac:dyDescent="0.3">
      <c r="A149" s="23" t="s">
        <v>246</v>
      </c>
      <c r="B149" s="24" t="s">
        <v>247</v>
      </c>
      <c r="C149" s="14">
        <v>1256152.18</v>
      </c>
      <c r="D149" s="38">
        <v>2573500</v>
      </c>
      <c r="E149" s="14">
        <v>1148595.1499999999</v>
      </c>
      <c r="F149" s="43">
        <f t="shared" si="6"/>
        <v>91</v>
      </c>
      <c r="G149" s="43">
        <f t="shared" si="7"/>
        <v>45</v>
      </c>
    </row>
    <row r="150" spans="1:7" s="3" customFormat="1" ht="13.8" x14ac:dyDescent="0.3">
      <c r="A150" s="21" t="s">
        <v>248</v>
      </c>
      <c r="B150" s="22" t="s">
        <v>102</v>
      </c>
      <c r="C150" s="13">
        <f>SUM(C151:C151)</f>
        <v>44684.75</v>
      </c>
      <c r="D150" s="37">
        <f>SUM(D151:D151)</f>
        <v>0</v>
      </c>
      <c r="E150" s="13">
        <f>SUM(E151:E151)</f>
        <v>0</v>
      </c>
      <c r="F150" s="42">
        <f t="shared" si="6"/>
        <v>0</v>
      </c>
      <c r="G150" s="42" t="str">
        <f t="shared" si="7"/>
        <v/>
      </c>
    </row>
    <row r="151" spans="1:7" s="3" customFormat="1" ht="13.8" x14ac:dyDescent="0.3">
      <c r="A151" s="23" t="s">
        <v>249</v>
      </c>
      <c r="B151" s="24" t="s">
        <v>250</v>
      </c>
      <c r="C151" s="14">
        <v>44684.75</v>
      </c>
      <c r="D151" s="38">
        <v>0</v>
      </c>
      <c r="E151" s="14">
        <v>0</v>
      </c>
      <c r="F151" s="43">
        <f t="shared" ref="F151:F177" si="8">IF(C151&lt;&gt;0,ROUND(100*(E151/C151),0),"")</f>
        <v>0</v>
      </c>
      <c r="G151" s="43" t="str">
        <f t="shared" ref="G151:G177" si="9">IF(D151&lt;&gt;0,ROUND(100*(E151/D151),0),"")</f>
        <v/>
      </c>
    </row>
    <row r="152" spans="1:7" s="3" customFormat="1" ht="13.8" x14ac:dyDescent="0.3">
      <c r="A152" s="21" t="s">
        <v>251</v>
      </c>
      <c r="B152" s="22" t="s">
        <v>252</v>
      </c>
      <c r="C152" s="13">
        <f>SUM(C153:C153)</f>
        <v>0</v>
      </c>
      <c r="D152" s="37">
        <f>SUM(D153:D153)</f>
        <v>5000</v>
      </c>
      <c r="E152" s="13">
        <f>SUM(E153:E153)</f>
        <v>0</v>
      </c>
      <c r="F152" s="42" t="str">
        <f t="shared" si="8"/>
        <v/>
      </c>
      <c r="G152" s="42">
        <f t="shared" si="9"/>
        <v>0</v>
      </c>
    </row>
    <row r="153" spans="1:7" s="3" customFormat="1" ht="13.8" x14ac:dyDescent="0.3">
      <c r="A153" s="23" t="s">
        <v>253</v>
      </c>
      <c r="B153" s="24" t="s">
        <v>254</v>
      </c>
      <c r="C153" s="14">
        <v>0</v>
      </c>
      <c r="D153" s="38">
        <v>5000</v>
      </c>
      <c r="E153" s="14">
        <v>0</v>
      </c>
      <c r="F153" s="43" t="str">
        <f t="shared" si="8"/>
        <v/>
      </c>
      <c r="G153" s="43">
        <f t="shared" si="9"/>
        <v>0</v>
      </c>
    </row>
    <row r="154" spans="1:7" s="3" customFormat="1" ht="13.8" x14ac:dyDescent="0.3">
      <c r="A154" s="21" t="s">
        <v>255</v>
      </c>
      <c r="B154" s="22" t="s">
        <v>256</v>
      </c>
      <c r="C154" s="13">
        <f>SUM(C155:C155)</f>
        <v>0</v>
      </c>
      <c r="D154" s="37">
        <f>SUM(D155:D155)</f>
        <v>100000</v>
      </c>
      <c r="E154" s="13">
        <f>SUM(E155:E155)</f>
        <v>0</v>
      </c>
      <c r="F154" s="42" t="str">
        <f t="shared" si="8"/>
        <v/>
      </c>
      <c r="G154" s="42">
        <f t="shared" si="9"/>
        <v>0</v>
      </c>
    </row>
    <row r="155" spans="1:7" s="3" customFormat="1" ht="13.8" x14ac:dyDescent="0.3">
      <c r="A155" s="23" t="s">
        <v>257</v>
      </c>
      <c r="B155" s="24" t="s">
        <v>258</v>
      </c>
      <c r="C155" s="14">
        <v>0</v>
      </c>
      <c r="D155" s="38">
        <v>100000</v>
      </c>
      <c r="E155" s="14">
        <v>0</v>
      </c>
      <c r="F155" s="43" t="str">
        <f t="shared" si="8"/>
        <v/>
      </c>
      <c r="G155" s="43">
        <f t="shared" si="9"/>
        <v>0</v>
      </c>
    </row>
    <row r="156" spans="1:7" s="3" customFormat="1" ht="13.8" x14ac:dyDescent="0.3">
      <c r="A156" s="21" t="s">
        <v>259</v>
      </c>
      <c r="B156" s="22" t="s">
        <v>260</v>
      </c>
      <c r="C156" s="13">
        <f>SUM(C157:C157)</f>
        <v>1018381.4</v>
      </c>
      <c r="D156" s="37">
        <f>SUM(D157:D157)</f>
        <v>4022000</v>
      </c>
      <c r="E156" s="13">
        <f>SUM(E157:E157)</f>
        <v>585265.26</v>
      </c>
      <c r="F156" s="42">
        <f t="shared" si="8"/>
        <v>57</v>
      </c>
      <c r="G156" s="42">
        <f t="shared" si="9"/>
        <v>15</v>
      </c>
    </row>
    <row r="157" spans="1:7" s="3" customFormat="1" ht="13.8" x14ac:dyDescent="0.3">
      <c r="A157" s="23" t="s">
        <v>261</v>
      </c>
      <c r="B157" s="24" t="s">
        <v>331</v>
      </c>
      <c r="C157" s="14">
        <v>1018381.4</v>
      </c>
      <c r="D157" s="38">
        <v>4022000</v>
      </c>
      <c r="E157" s="14">
        <v>585265.26</v>
      </c>
      <c r="F157" s="43">
        <f t="shared" si="8"/>
        <v>57</v>
      </c>
      <c r="G157" s="43">
        <f t="shared" si="9"/>
        <v>15</v>
      </c>
    </row>
    <row r="158" spans="1:7" s="3" customFormat="1" ht="13.8" x14ac:dyDescent="0.3">
      <c r="A158" s="27" t="s">
        <v>262</v>
      </c>
      <c r="B158" s="28" t="s">
        <v>263</v>
      </c>
      <c r="C158" s="11">
        <f>SUM(C159,C162,C175)</f>
        <v>2292504.54</v>
      </c>
      <c r="D158" s="35">
        <f>SUM(D159,D162,D175)</f>
        <v>7176500</v>
      </c>
      <c r="E158" s="11">
        <f>SUM(E159,E162,E175)</f>
        <v>537975.32999999996</v>
      </c>
      <c r="F158" s="40">
        <f t="shared" si="8"/>
        <v>23</v>
      </c>
      <c r="G158" s="40">
        <f t="shared" si="9"/>
        <v>7</v>
      </c>
    </row>
    <row r="159" spans="1:7" s="3" customFormat="1" ht="13.8" x14ac:dyDescent="0.3">
      <c r="A159" s="25" t="s">
        <v>264</v>
      </c>
      <c r="B159" s="26" t="s">
        <v>265</v>
      </c>
      <c r="C159" s="12">
        <f>SUM(C160)</f>
        <v>132700.29999999999</v>
      </c>
      <c r="D159" s="36">
        <f>SUM(D160)</f>
        <v>673000</v>
      </c>
      <c r="E159" s="12">
        <f>SUM(E160)</f>
        <v>126152.12</v>
      </c>
      <c r="F159" s="41">
        <f t="shared" si="8"/>
        <v>95</v>
      </c>
      <c r="G159" s="41">
        <f t="shared" si="9"/>
        <v>19</v>
      </c>
    </row>
    <row r="160" spans="1:7" s="3" customFormat="1" ht="13.8" x14ac:dyDescent="0.3">
      <c r="A160" s="21" t="s">
        <v>266</v>
      </c>
      <c r="B160" s="22" t="s">
        <v>267</v>
      </c>
      <c r="C160" s="13">
        <f>SUM(C161:C161)</f>
        <v>132700.29999999999</v>
      </c>
      <c r="D160" s="37">
        <f>SUM(D161:D161)</f>
        <v>673000</v>
      </c>
      <c r="E160" s="13">
        <f>SUM(E161:E161)</f>
        <v>126152.12</v>
      </c>
      <c r="F160" s="42">
        <f t="shared" si="8"/>
        <v>95</v>
      </c>
      <c r="G160" s="42">
        <f t="shared" si="9"/>
        <v>19</v>
      </c>
    </row>
    <row r="161" spans="1:7" s="3" customFormat="1" ht="13.8" x14ac:dyDescent="0.3">
      <c r="A161" s="23" t="s">
        <v>268</v>
      </c>
      <c r="B161" s="24" t="s">
        <v>116</v>
      </c>
      <c r="C161" s="14">
        <v>132700.29999999999</v>
      </c>
      <c r="D161" s="38">
        <v>673000</v>
      </c>
      <c r="E161" s="14">
        <v>126152.12</v>
      </c>
      <c r="F161" s="43">
        <f t="shared" si="8"/>
        <v>95</v>
      </c>
      <c r="G161" s="43">
        <f t="shared" si="9"/>
        <v>19</v>
      </c>
    </row>
    <row r="162" spans="1:7" s="3" customFormat="1" ht="13.8" x14ac:dyDescent="0.3">
      <c r="A162" s="25" t="s">
        <v>269</v>
      </c>
      <c r="B162" s="26" t="s">
        <v>270</v>
      </c>
      <c r="C162" s="12">
        <f>SUM(C163,C167,C170,C172)</f>
        <v>1521210.33</v>
      </c>
      <c r="D162" s="36">
        <f>SUM(D163,D167,D170,D172)</f>
        <v>6493500</v>
      </c>
      <c r="E162" s="12">
        <f>SUM(E163,E167,E170,E172)</f>
        <v>404111.20999999996</v>
      </c>
      <c r="F162" s="41">
        <f t="shared" si="8"/>
        <v>27</v>
      </c>
      <c r="G162" s="41">
        <f t="shared" si="9"/>
        <v>6</v>
      </c>
    </row>
    <row r="163" spans="1:7" s="3" customFormat="1" ht="13.8" x14ac:dyDescent="0.3">
      <c r="A163" s="21" t="s">
        <v>271</v>
      </c>
      <c r="B163" s="22" t="s">
        <v>272</v>
      </c>
      <c r="C163" s="13">
        <f>SUM(C164:C166)</f>
        <v>803648.14000000013</v>
      </c>
      <c r="D163" s="37">
        <f>SUM(D164:D166)</f>
        <v>4285000</v>
      </c>
      <c r="E163" s="13">
        <f>SUM(E164:E166)</f>
        <v>21828.75</v>
      </c>
      <c r="F163" s="42">
        <f t="shared" si="8"/>
        <v>3</v>
      </c>
      <c r="G163" s="42">
        <f t="shared" si="9"/>
        <v>1</v>
      </c>
    </row>
    <row r="164" spans="1:7" s="3" customFormat="1" ht="13.8" x14ac:dyDescent="0.3">
      <c r="A164" s="23" t="s">
        <v>273</v>
      </c>
      <c r="B164" s="24" t="s">
        <v>274</v>
      </c>
      <c r="C164" s="14">
        <v>18764.71</v>
      </c>
      <c r="D164" s="38">
        <v>0</v>
      </c>
      <c r="E164" s="14">
        <v>0</v>
      </c>
      <c r="F164" s="43">
        <f t="shared" si="8"/>
        <v>0</v>
      </c>
      <c r="G164" s="43" t="str">
        <f t="shared" si="9"/>
        <v/>
      </c>
    </row>
    <row r="165" spans="1:7" s="3" customFormat="1" ht="13.8" x14ac:dyDescent="0.3">
      <c r="A165" s="23" t="s">
        <v>275</v>
      </c>
      <c r="B165" s="24" t="s">
        <v>276</v>
      </c>
      <c r="C165" s="14">
        <v>285332.78000000003</v>
      </c>
      <c r="D165" s="38">
        <v>3125000</v>
      </c>
      <c r="E165" s="14">
        <v>12828.75</v>
      </c>
      <c r="F165" s="43">
        <f t="shared" si="8"/>
        <v>4</v>
      </c>
      <c r="G165" s="43">
        <f t="shared" si="9"/>
        <v>0</v>
      </c>
    </row>
    <row r="166" spans="1:7" s="3" customFormat="1" ht="13.8" x14ac:dyDescent="0.3">
      <c r="A166" s="23" t="s">
        <v>277</v>
      </c>
      <c r="B166" s="24" t="s">
        <v>278</v>
      </c>
      <c r="C166" s="14">
        <v>499550.65</v>
      </c>
      <c r="D166" s="38">
        <v>1160000</v>
      </c>
      <c r="E166" s="14">
        <v>9000</v>
      </c>
      <c r="F166" s="43">
        <f t="shared" si="8"/>
        <v>2</v>
      </c>
      <c r="G166" s="43">
        <f t="shared" si="9"/>
        <v>1</v>
      </c>
    </row>
    <row r="167" spans="1:7" s="3" customFormat="1" ht="13.8" x14ac:dyDescent="0.3">
      <c r="A167" s="21" t="s">
        <v>279</v>
      </c>
      <c r="B167" s="22" t="s">
        <v>280</v>
      </c>
      <c r="C167" s="13">
        <f>SUM(C168:C169)</f>
        <v>65045.73</v>
      </c>
      <c r="D167" s="37">
        <f>SUM(D168:D169)</f>
        <v>70000</v>
      </c>
      <c r="E167" s="13">
        <f>SUM(E168:E169)</f>
        <v>26477.54</v>
      </c>
      <c r="F167" s="42">
        <f t="shared" si="8"/>
        <v>41</v>
      </c>
      <c r="G167" s="42">
        <f t="shared" si="9"/>
        <v>38</v>
      </c>
    </row>
    <row r="168" spans="1:7" s="3" customFormat="1" ht="13.8" x14ac:dyDescent="0.3">
      <c r="A168" s="23" t="s">
        <v>281</v>
      </c>
      <c r="B168" s="24" t="s">
        <v>282</v>
      </c>
      <c r="C168" s="14">
        <v>35248.230000000003</v>
      </c>
      <c r="D168" s="38">
        <v>27500</v>
      </c>
      <c r="E168" s="14">
        <v>18109</v>
      </c>
      <c r="F168" s="43">
        <f t="shared" si="8"/>
        <v>51</v>
      </c>
      <c r="G168" s="43">
        <f t="shared" si="9"/>
        <v>66</v>
      </c>
    </row>
    <row r="169" spans="1:7" s="3" customFormat="1" ht="13.8" x14ac:dyDescent="0.3">
      <c r="A169" s="23" t="s">
        <v>283</v>
      </c>
      <c r="B169" s="24" t="s">
        <v>284</v>
      </c>
      <c r="C169" s="14">
        <v>29797.5</v>
      </c>
      <c r="D169" s="38">
        <v>42500</v>
      </c>
      <c r="E169" s="14">
        <v>8368.5400000000009</v>
      </c>
      <c r="F169" s="43">
        <f t="shared" si="8"/>
        <v>28</v>
      </c>
      <c r="G169" s="43">
        <f t="shared" si="9"/>
        <v>20</v>
      </c>
    </row>
    <row r="170" spans="1:7" s="3" customFormat="1" ht="13.8" x14ac:dyDescent="0.3">
      <c r="A170" s="21" t="s">
        <v>285</v>
      </c>
      <c r="B170" s="22" t="s">
        <v>286</v>
      </c>
      <c r="C170" s="13">
        <f>SUM(C171:C171)</f>
        <v>72878.960000000006</v>
      </c>
      <c r="D170" s="37">
        <f>SUM(D171:D171)</f>
        <v>73000</v>
      </c>
      <c r="E170" s="13">
        <f>SUM(E171:E171)</f>
        <v>53513.26</v>
      </c>
      <c r="F170" s="42">
        <f t="shared" si="8"/>
        <v>73</v>
      </c>
      <c r="G170" s="42">
        <f t="shared" si="9"/>
        <v>73</v>
      </c>
    </row>
    <row r="171" spans="1:7" s="3" customFormat="1" ht="13.8" x14ac:dyDescent="0.3">
      <c r="A171" s="23" t="s">
        <v>287</v>
      </c>
      <c r="B171" s="24" t="s">
        <v>288</v>
      </c>
      <c r="C171" s="14">
        <v>72878.960000000006</v>
      </c>
      <c r="D171" s="38">
        <v>73000</v>
      </c>
      <c r="E171" s="14">
        <v>53513.26</v>
      </c>
      <c r="F171" s="43">
        <f t="shared" si="8"/>
        <v>73</v>
      </c>
      <c r="G171" s="43">
        <f t="shared" si="9"/>
        <v>73</v>
      </c>
    </row>
    <row r="172" spans="1:7" s="3" customFormat="1" ht="13.8" x14ac:dyDescent="0.3">
      <c r="A172" s="21" t="s">
        <v>289</v>
      </c>
      <c r="B172" s="22" t="s">
        <v>290</v>
      </c>
      <c r="C172" s="13">
        <f>SUM(C173:C174)</f>
        <v>579637.5</v>
      </c>
      <c r="D172" s="37">
        <f>SUM(D173:D174)</f>
        <v>2065500</v>
      </c>
      <c r="E172" s="13">
        <f>SUM(E173:E174)</f>
        <v>302291.65999999997</v>
      </c>
      <c r="F172" s="42">
        <f t="shared" si="8"/>
        <v>52</v>
      </c>
      <c r="G172" s="42">
        <f t="shared" si="9"/>
        <v>15</v>
      </c>
    </row>
    <row r="173" spans="1:7" s="3" customFormat="1" ht="13.8" x14ac:dyDescent="0.3">
      <c r="A173" s="23" t="s">
        <v>291</v>
      </c>
      <c r="B173" s="24" t="s">
        <v>292</v>
      </c>
      <c r="C173" s="14">
        <v>77750</v>
      </c>
      <c r="D173" s="38">
        <v>40000</v>
      </c>
      <c r="E173" s="14">
        <v>25000</v>
      </c>
      <c r="F173" s="43">
        <f t="shared" si="8"/>
        <v>32</v>
      </c>
      <c r="G173" s="43">
        <f t="shared" si="9"/>
        <v>63</v>
      </c>
    </row>
    <row r="174" spans="1:7" s="3" customFormat="1" ht="13.8" x14ac:dyDescent="0.3">
      <c r="A174" s="23" t="s">
        <v>293</v>
      </c>
      <c r="B174" s="24" t="s">
        <v>294</v>
      </c>
      <c r="C174" s="14">
        <v>501887.5</v>
      </c>
      <c r="D174" s="38">
        <v>2025500</v>
      </c>
      <c r="E174" s="14">
        <v>277291.65999999997</v>
      </c>
      <c r="F174" s="43">
        <f t="shared" si="8"/>
        <v>55</v>
      </c>
      <c r="G174" s="43">
        <f t="shared" si="9"/>
        <v>14</v>
      </c>
    </row>
    <row r="175" spans="1:7" s="3" customFormat="1" ht="13.8" x14ac:dyDescent="0.3">
      <c r="A175" s="25" t="s">
        <v>295</v>
      </c>
      <c r="B175" s="26" t="s">
        <v>296</v>
      </c>
      <c r="C175" s="12">
        <f>SUM(C176)</f>
        <v>638593.91</v>
      </c>
      <c r="D175" s="36">
        <f>SUM(D176)</f>
        <v>10000</v>
      </c>
      <c r="E175" s="12">
        <f>SUM(E176)</f>
        <v>7712</v>
      </c>
      <c r="F175" s="41">
        <f t="shared" si="8"/>
        <v>1</v>
      </c>
      <c r="G175" s="41">
        <f t="shared" si="9"/>
        <v>77</v>
      </c>
    </row>
    <row r="176" spans="1:7" s="3" customFormat="1" ht="13.8" x14ac:dyDescent="0.3">
      <c r="A176" s="21" t="s">
        <v>297</v>
      </c>
      <c r="B176" s="22" t="s">
        <v>298</v>
      </c>
      <c r="C176" s="13">
        <f>SUM(C177:C177)</f>
        <v>638593.91</v>
      </c>
      <c r="D176" s="37">
        <f>SUM(D177:D177)</f>
        <v>10000</v>
      </c>
      <c r="E176" s="13">
        <f>SUM(E177:E177)</f>
        <v>7712</v>
      </c>
      <c r="F176" s="42">
        <f t="shared" si="8"/>
        <v>1</v>
      </c>
      <c r="G176" s="42">
        <f t="shared" si="9"/>
        <v>77</v>
      </c>
    </row>
    <row r="177" spans="1:7" s="3" customFormat="1" ht="13.8" x14ac:dyDescent="0.3">
      <c r="A177" s="23" t="s">
        <v>299</v>
      </c>
      <c r="B177" s="24" t="s">
        <v>298</v>
      </c>
      <c r="C177" s="14">
        <v>638593.91</v>
      </c>
      <c r="D177" s="38">
        <v>10000</v>
      </c>
      <c r="E177" s="14">
        <v>7712</v>
      </c>
      <c r="F177" s="43">
        <f t="shared" si="8"/>
        <v>1</v>
      </c>
      <c r="G177" s="43">
        <f t="shared" si="9"/>
        <v>77</v>
      </c>
    </row>
    <row r="178" spans="1:7" s="3" customFormat="1" ht="13.8" x14ac:dyDescent="0.3">
      <c r="A178" s="30" t="s">
        <v>300</v>
      </c>
      <c r="B178" s="31" t="s">
        <v>301</v>
      </c>
      <c r="C178" s="10"/>
      <c r="D178" s="34"/>
      <c r="E178" s="10"/>
      <c r="F178" s="34"/>
      <c r="G178" s="34"/>
    </row>
    <row r="179" spans="1:7" s="3" customFormat="1" ht="13.8" x14ac:dyDescent="0.3">
      <c r="A179" s="27" t="s">
        <v>302</v>
      </c>
      <c r="B179" s="28" t="s">
        <v>303</v>
      </c>
      <c r="C179" s="11">
        <f>SUM(C180,C183)</f>
        <v>0</v>
      </c>
      <c r="D179" s="35">
        <f>SUM(D180,D183)</f>
        <v>6340000</v>
      </c>
      <c r="E179" s="11">
        <f>SUM(E180,E183)</f>
        <v>0</v>
      </c>
      <c r="F179" s="40" t="str">
        <f t="shared" ref="F179:F189" si="10">IF(C179&lt;&gt;0,ROUND(100*(E179/C179),0),"")</f>
        <v/>
      </c>
      <c r="G179" s="40">
        <f t="shared" ref="G179:G189" si="11">IF(D179&lt;&gt;0,ROUND(100*(E179/D179),0),"")</f>
        <v>0</v>
      </c>
    </row>
    <row r="180" spans="1:7" s="3" customFormat="1" ht="13.8" x14ac:dyDescent="0.3">
      <c r="A180" s="25" t="s">
        <v>304</v>
      </c>
      <c r="B180" s="26" t="s">
        <v>305</v>
      </c>
      <c r="C180" s="12">
        <f>SUM(C181)</f>
        <v>0</v>
      </c>
      <c r="D180" s="36">
        <f>SUM(D181)</f>
        <v>400000</v>
      </c>
      <c r="E180" s="12">
        <f>SUM(E181)</f>
        <v>0</v>
      </c>
      <c r="F180" s="41" t="str">
        <f t="shared" si="10"/>
        <v/>
      </c>
      <c r="G180" s="41">
        <f t="shared" si="11"/>
        <v>0</v>
      </c>
    </row>
    <row r="181" spans="1:7" s="3" customFormat="1" ht="13.8" x14ac:dyDescent="0.3">
      <c r="A181" s="21" t="s">
        <v>306</v>
      </c>
      <c r="B181" s="22" t="s">
        <v>307</v>
      </c>
      <c r="C181" s="13">
        <f>SUM(C182:C182)</f>
        <v>0</v>
      </c>
      <c r="D181" s="37">
        <f>SUM(D182:D182)</f>
        <v>400000</v>
      </c>
      <c r="E181" s="13">
        <f>SUM(E182:E182)</f>
        <v>0</v>
      </c>
      <c r="F181" s="42" t="str">
        <f t="shared" si="10"/>
        <v/>
      </c>
      <c r="G181" s="42">
        <f t="shared" si="11"/>
        <v>0</v>
      </c>
    </row>
    <row r="182" spans="1:7" s="3" customFormat="1" ht="13.8" x14ac:dyDescent="0.3">
      <c r="A182" s="23" t="s">
        <v>308</v>
      </c>
      <c r="B182" s="24" t="s">
        <v>309</v>
      </c>
      <c r="C182" s="14">
        <v>0</v>
      </c>
      <c r="D182" s="38">
        <v>400000</v>
      </c>
      <c r="E182" s="14">
        <v>0</v>
      </c>
      <c r="F182" s="43" t="str">
        <f t="shared" si="10"/>
        <v/>
      </c>
      <c r="G182" s="43">
        <f t="shared" si="11"/>
        <v>0</v>
      </c>
    </row>
    <row r="183" spans="1:7" s="3" customFormat="1" ht="13.8" x14ac:dyDescent="0.3">
      <c r="A183" s="25" t="s">
        <v>310</v>
      </c>
      <c r="B183" s="26" t="s">
        <v>311</v>
      </c>
      <c r="C183" s="12">
        <f>SUM(C184)</f>
        <v>0</v>
      </c>
      <c r="D183" s="36">
        <f>SUM(D184)</f>
        <v>5940000</v>
      </c>
      <c r="E183" s="12">
        <f>SUM(E184)</f>
        <v>0</v>
      </c>
      <c r="F183" s="41" t="str">
        <f t="shared" si="10"/>
        <v/>
      </c>
      <c r="G183" s="41">
        <f t="shared" si="11"/>
        <v>0</v>
      </c>
    </row>
    <row r="184" spans="1:7" s="3" customFormat="1" ht="13.8" x14ac:dyDescent="0.3">
      <c r="A184" s="21" t="s">
        <v>312</v>
      </c>
      <c r="B184" s="22" t="s">
        <v>332</v>
      </c>
      <c r="C184" s="13">
        <f>SUM(C185:C185)</f>
        <v>0</v>
      </c>
      <c r="D184" s="37">
        <f>SUM(D185:D185)</f>
        <v>5940000</v>
      </c>
      <c r="E184" s="13">
        <f>SUM(E185:E185)</f>
        <v>0</v>
      </c>
      <c r="F184" s="42" t="str">
        <f t="shared" si="10"/>
        <v/>
      </c>
      <c r="G184" s="42">
        <f t="shared" si="11"/>
        <v>0</v>
      </c>
    </row>
    <row r="185" spans="1:7" s="3" customFormat="1" ht="13.8" x14ac:dyDescent="0.3">
      <c r="A185" s="23" t="s">
        <v>313</v>
      </c>
      <c r="B185" s="24" t="s">
        <v>314</v>
      </c>
      <c r="C185" s="14">
        <v>0</v>
      </c>
      <c r="D185" s="38">
        <v>5940000</v>
      </c>
      <c r="E185" s="14">
        <v>0</v>
      </c>
      <c r="F185" s="43" t="str">
        <f t="shared" si="10"/>
        <v/>
      </c>
      <c r="G185" s="43">
        <f t="shared" si="11"/>
        <v>0</v>
      </c>
    </row>
    <row r="186" spans="1:7" s="3" customFormat="1" ht="13.8" x14ac:dyDescent="0.3">
      <c r="A186" s="27" t="s">
        <v>315</v>
      </c>
      <c r="B186" s="28" t="s">
        <v>316</v>
      </c>
      <c r="C186" s="11">
        <f t="shared" ref="C186:E187" si="12">SUM(C187)</f>
        <v>548936.28</v>
      </c>
      <c r="D186" s="35">
        <f t="shared" si="12"/>
        <v>1100000</v>
      </c>
      <c r="E186" s="11">
        <f t="shared" si="12"/>
        <v>548936.28</v>
      </c>
      <c r="F186" s="40">
        <f t="shared" si="10"/>
        <v>100</v>
      </c>
      <c r="G186" s="40">
        <f t="shared" si="11"/>
        <v>50</v>
      </c>
    </row>
    <row r="187" spans="1:7" s="3" customFormat="1" ht="13.8" x14ac:dyDescent="0.3">
      <c r="A187" s="25" t="s">
        <v>317</v>
      </c>
      <c r="B187" s="26" t="s">
        <v>318</v>
      </c>
      <c r="C187" s="12">
        <f t="shared" si="12"/>
        <v>548936.28</v>
      </c>
      <c r="D187" s="36">
        <f t="shared" si="12"/>
        <v>1100000</v>
      </c>
      <c r="E187" s="12">
        <f t="shared" si="12"/>
        <v>548936.28</v>
      </c>
      <c r="F187" s="41">
        <f t="shared" si="10"/>
        <v>100</v>
      </c>
      <c r="G187" s="41">
        <f t="shared" si="11"/>
        <v>50</v>
      </c>
    </row>
    <row r="188" spans="1:7" s="3" customFormat="1" ht="13.8" x14ac:dyDescent="0.3">
      <c r="A188" s="21" t="s">
        <v>319</v>
      </c>
      <c r="B188" s="22" t="s">
        <v>343</v>
      </c>
      <c r="C188" s="13">
        <f>SUM(C189:C189)</f>
        <v>548936.28</v>
      </c>
      <c r="D188" s="37">
        <f>SUM(D189:D189)</f>
        <v>1100000</v>
      </c>
      <c r="E188" s="13">
        <f>SUM(E189:E189)</f>
        <v>548936.28</v>
      </c>
      <c r="F188" s="42">
        <f t="shared" si="10"/>
        <v>100</v>
      </c>
      <c r="G188" s="42">
        <f t="shared" si="11"/>
        <v>50</v>
      </c>
    </row>
    <row r="189" spans="1:7" s="3" customFormat="1" ht="13.8" x14ac:dyDescent="0.3">
      <c r="A189" s="23" t="s">
        <v>320</v>
      </c>
      <c r="B189" s="24" t="s">
        <v>333</v>
      </c>
      <c r="C189" s="14">
        <v>548936.28</v>
      </c>
      <c r="D189" s="38">
        <v>1100000</v>
      </c>
      <c r="E189" s="14">
        <v>548936.28</v>
      </c>
      <c r="F189" s="43">
        <f t="shared" si="10"/>
        <v>100</v>
      </c>
      <c r="G189" s="43">
        <f t="shared" si="11"/>
        <v>50</v>
      </c>
    </row>
    <row r="190" spans="1:7" s="3" customFormat="1" ht="13.8" x14ac:dyDescent="0.3">
      <c r="A190" s="30" t="s">
        <v>321</v>
      </c>
      <c r="B190" s="31" t="s">
        <v>322</v>
      </c>
      <c r="C190" s="10"/>
      <c r="D190" s="34"/>
      <c r="E190" s="10"/>
      <c r="F190" s="34"/>
      <c r="G190" s="34"/>
    </row>
    <row r="191" spans="1:7" s="3" customFormat="1" ht="13.8" x14ac:dyDescent="0.3">
      <c r="A191" s="27" t="s">
        <v>323</v>
      </c>
      <c r="B191" s="28" t="s">
        <v>324</v>
      </c>
      <c r="C191" s="11">
        <f t="shared" ref="C191:E192" si="13">SUM(C192)</f>
        <v>-6744922.2999999998</v>
      </c>
      <c r="D191" s="35">
        <f t="shared" si="13"/>
        <v>0</v>
      </c>
      <c r="E191" s="11">
        <f t="shared" si="13"/>
        <v>-12240719.859999999</v>
      </c>
      <c r="F191" s="40">
        <f>IF(C191&lt;&gt;0,ROUND(100*(E191/C191),0),"")</f>
        <v>181</v>
      </c>
      <c r="G191" s="40" t="str">
        <f>IF(D191&lt;&gt;0,ROUND(100*(E191/D191),0),"")</f>
        <v/>
      </c>
    </row>
    <row r="192" spans="1:7" s="3" customFormat="1" ht="13.8" x14ac:dyDescent="0.3">
      <c r="A192" s="25" t="s">
        <v>325</v>
      </c>
      <c r="B192" s="26" t="s">
        <v>326</v>
      </c>
      <c r="C192" s="12">
        <f t="shared" si="13"/>
        <v>-6744922.2999999998</v>
      </c>
      <c r="D192" s="36">
        <f t="shared" si="13"/>
        <v>0</v>
      </c>
      <c r="E192" s="12">
        <f t="shared" si="13"/>
        <v>-12240719.859999999</v>
      </c>
      <c r="F192" s="41">
        <f>IF(C192&lt;&gt;0,ROUND(100*(E192/C192),0),"")</f>
        <v>181</v>
      </c>
      <c r="G192" s="41" t="str">
        <f>IF(D192&lt;&gt;0,ROUND(100*(E192/D192),0),"")</f>
        <v/>
      </c>
    </row>
    <row r="193" spans="1:9" s="3" customFormat="1" ht="13.8" x14ac:dyDescent="0.3">
      <c r="A193" s="21" t="s">
        <v>327</v>
      </c>
      <c r="B193" s="22" t="s">
        <v>328</v>
      </c>
      <c r="C193" s="13">
        <f>SUM(C194:C194)</f>
        <v>-6744922.2999999998</v>
      </c>
      <c r="D193" s="37">
        <f>SUM(D194:D194)</f>
        <v>0</v>
      </c>
      <c r="E193" s="13">
        <f>SUM(E194:E194)</f>
        <v>-12240719.859999999</v>
      </c>
      <c r="F193" s="42">
        <f>IF(C193&lt;&gt;0,ROUND(100*(E193/C193),0),"")</f>
        <v>181</v>
      </c>
      <c r="G193" s="42" t="str">
        <f>IF(D193&lt;&gt;0,ROUND(100*(E193/D193),0),"")</f>
        <v/>
      </c>
    </row>
    <row r="194" spans="1:9" s="3" customFormat="1" ht="13.8" x14ac:dyDescent="0.3">
      <c r="A194" s="32" t="s">
        <v>329</v>
      </c>
      <c r="B194" s="33" t="s">
        <v>330</v>
      </c>
      <c r="C194" s="45">
        <v>-6744922.2999999998</v>
      </c>
      <c r="D194" s="39">
        <v>0</v>
      </c>
      <c r="E194" s="46">
        <v>-12240719.859999999</v>
      </c>
      <c r="F194" s="44">
        <f>IF(C194&lt;&gt;0,ROUND(100*(E194/C194),0),"")</f>
        <v>181</v>
      </c>
      <c r="G194" s="44" t="str">
        <f>IF(D194&lt;&gt;0,ROUND(100*(E194/D194),0),"")</f>
        <v/>
      </c>
    </row>
    <row r="197" spans="1:9" x14ac:dyDescent="0.3">
      <c r="A197" s="55"/>
      <c r="B197" s="56"/>
    </row>
    <row r="198" spans="1:9" x14ac:dyDescent="0.3">
      <c r="A198" s="55"/>
      <c r="B198" s="56"/>
    </row>
    <row r="199" spans="1:9" x14ac:dyDescent="0.3">
      <c r="A199" s="55"/>
      <c r="B199" s="56"/>
    </row>
    <row r="200" spans="1:9" x14ac:dyDescent="0.3">
      <c r="A200" s="53"/>
    </row>
    <row r="201" spans="1:9" x14ac:dyDescent="0.3">
      <c r="A201" s="53"/>
    </row>
    <row r="202" spans="1:9" x14ac:dyDescent="0.3">
      <c r="A202" s="55"/>
    </row>
    <row r="203" spans="1:9" ht="15.6" x14ac:dyDescent="0.3">
      <c r="A203" s="54"/>
    </row>
    <row r="204" spans="1:9" x14ac:dyDescent="0.3">
      <c r="I204" s="55"/>
    </row>
  </sheetData>
  <mergeCells count="1">
    <mergeCell ref="B15:F15"/>
  </mergeCells>
  <pageMargins left="0.7" right="0.7" top="0.75" bottom="0.75" header="0.3" footer="0.3"/>
  <pageSetup paperSize="9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CorelDRAW.Graphic.9" shapeId="1031" r:id="rId4">
          <objectPr defaultSize="0" autoPict="0" r:id="rId5">
            <anchor moveWithCells="1" sizeWithCells="1">
              <from>
                <xdr:col>1</xdr:col>
                <xdr:colOff>22860</xdr:colOff>
                <xdr:row>3</xdr:row>
                <xdr:rowOff>0</xdr:rowOff>
              </from>
              <to>
                <xdr:col>1</xdr:col>
                <xdr:colOff>236220</xdr:colOff>
                <xdr:row>4</xdr:row>
                <xdr:rowOff>22860</xdr:rowOff>
              </to>
            </anchor>
          </objectPr>
        </oleObject>
      </mc:Choice>
      <mc:Fallback>
        <oleObject progId="CorelDRAW.Graphic.9" shapeId="1031" r:id="rId4"/>
      </mc:Fallback>
    </mc:AlternateContent>
    <mc:AlternateContent xmlns:mc="http://schemas.openxmlformats.org/markup-compatibility/2006">
      <mc:Choice Requires="x14">
        <oleObject progId="Word.Picture.8" shapeId="1032" r:id="rId6">
          <objectPr defaultSize="0" autoPict="0" r:id="rId7">
            <anchor moveWithCells="1" sizeWithCells="1">
              <from>
                <xdr:col>1</xdr:col>
                <xdr:colOff>784860</xdr:colOff>
                <xdr:row>0</xdr:row>
                <xdr:rowOff>0</xdr:rowOff>
              </from>
              <to>
                <xdr:col>1</xdr:col>
                <xdr:colOff>1043940</xdr:colOff>
                <xdr:row>1</xdr:row>
                <xdr:rowOff>15240</xdr:rowOff>
              </to>
            </anchor>
          </objectPr>
        </oleObject>
      </mc:Choice>
      <mc:Fallback>
        <oleObject progId="Word.Picture.8" shapeId="1032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Mrša</dc:creator>
  <cp:lastModifiedBy>Vesna Mrša</cp:lastModifiedBy>
  <cp:lastPrinted>2018-11-08T08:03:17Z</cp:lastPrinted>
  <dcterms:created xsi:type="dcterms:W3CDTF">2018-09-05T09:27:37Z</dcterms:created>
  <dcterms:modified xsi:type="dcterms:W3CDTF">2018-11-08T08:04:26Z</dcterms:modified>
</cp:coreProperties>
</file>